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405" windowWidth="20835" windowHeight="12300" firstSheet="1" activeTab="2"/>
  </bookViews>
  <sheets>
    <sheet name="Celopmaak" sheetId="1" r:id="rId1"/>
    <sheet name="Tabel" sheetId="4" r:id="rId2"/>
    <sheet name="Draaitabel" sheetId="6" r:id="rId3"/>
    <sheet name="voorbeelden_tabellen_opmaak" sheetId="2" r:id="rId4"/>
    <sheet name="formules" sheetId="7" r:id="rId5"/>
    <sheet name="jaren" sheetId="8" r:id="rId6"/>
    <sheet name="Blad6" sheetId="9" r:id="rId7"/>
  </sheets>
  <definedNames>
    <definedName name="BTW_bedrag1" localSheetId="5">jaren!$G$2</definedName>
    <definedName name="BTW_bedrag2" localSheetId="5">jaren!$H$2</definedName>
    <definedName name="Formules" localSheetId="4">formules!$A$1:$M$10</definedName>
  </definedNames>
  <calcPr calcId="125725"/>
  <pivotCaches>
    <pivotCache cacheId="0" r:id="rId8"/>
  </pivotCaches>
</workbook>
</file>

<file path=xl/calcChain.xml><?xml version="1.0" encoding="utf-8"?>
<calcChain xmlns="http://schemas.openxmlformats.org/spreadsheetml/2006/main">
  <c r="G1" i="9"/>
  <c r="E21" i="8"/>
  <c r="E7"/>
  <c r="E17"/>
  <c r="E15"/>
  <c r="E3"/>
  <c r="E4"/>
  <c r="E5"/>
  <c r="E6"/>
  <c r="E8"/>
  <c r="E9"/>
  <c r="E10"/>
  <c r="E11"/>
  <c r="E12"/>
  <c r="E13"/>
  <c r="E14"/>
  <c r="E2"/>
  <c r="F15"/>
  <c r="C15"/>
  <c r="F3"/>
  <c r="F4"/>
  <c r="F5"/>
  <c r="F6"/>
  <c r="F7"/>
  <c r="F8"/>
  <c r="F9"/>
  <c r="F10"/>
  <c r="F11"/>
  <c r="F12"/>
  <c r="F13"/>
  <c r="F14"/>
  <c r="F2"/>
  <c r="I17" i="7"/>
  <c r="I18"/>
  <c r="B15" i="8"/>
  <c r="I23" i="7"/>
  <c r="I22"/>
  <c r="I21"/>
  <c r="I20"/>
  <c r="I19"/>
  <c r="I16"/>
  <c r="I12"/>
  <c r="I13"/>
  <c r="I5"/>
  <c r="C5"/>
  <c r="C6"/>
  <c r="I6" s="1"/>
  <c r="C7"/>
  <c r="I7" s="1"/>
  <c r="C8"/>
  <c r="I8" s="1"/>
  <c r="C9"/>
  <c r="I9" s="1"/>
  <c r="C2"/>
  <c r="I2" s="1"/>
  <c r="C3"/>
  <c r="I3" s="1"/>
  <c r="C4"/>
  <c r="I4" s="1"/>
  <c r="C1"/>
  <c r="I1" s="1"/>
  <c r="J5" i="2"/>
  <c r="J4"/>
  <c r="J3"/>
  <c r="J2"/>
  <c r="J3" i="1"/>
  <c r="J4"/>
  <c r="J5"/>
  <c r="J2"/>
</calcChain>
</file>

<file path=xl/sharedStrings.xml><?xml version="1.0" encoding="utf-8"?>
<sst xmlns="http://schemas.openxmlformats.org/spreadsheetml/2006/main" count="219" uniqueCount="81">
  <si>
    <t>Kenteken</t>
  </si>
  <si>
    <t>34-BF-GD</t>
  </si>
  <si>
    <t>67-HJ-HV</t>
  </si>
  <si>
    <t>31-KH-NG</t>
  </si>
  <si>
    <t>67-JG-LH</t>
  </si>
  <si>
    <t>Voorwaardelijke opmaak meer dan 100.000 km</t>
  </si>
  <si>
    <t>Totaal</t>
  </si>
  <si>
    <t>Merk</t>
  </si>
  <si>
    <t>Mercedes</t>
  </si>
  <si>
    <t>Opel</t>
  </si>
  <si>
    <t>Ford</t>
  </si>
  <si>
    <t>Voorwaardelijke opmaak met pictogrammen</t>
  </si>
  <si>
    <t>Gewicht</t>
  </si>
  <si>
    <t>Hans</t>
  </si>
  <si>
    <t>Truus</t>
  </si>
  <si>
    <t>Karin</t>
  </si>
  <si>
    <t>Willem</t>
  </si>
  <si>
    <t>Gerard</t>
  </si>
  <si>
    <t>Voorwaardelijke opmaak met kleuren schalen</t>
  </si>
  <si>
    <t>1-1-2013</t>
  </si>
  <si>
    <t>1-2-2013</t>
  </si>
  <si>
    <t>1-3-2013</t>
  </si>
  <si>
    <t>1-4-2013</t>
  </si>
  <si>
    <t>1-5-2013</t>
  </si>
  <si>
    <t>1-6-2013</t>
  </si>
  <si>
    <t>1-7-2013</t>
  </si>
  <si>
    <t>1-8-2013</t>
  </si>
  <si>
    <t>Opmaken als tabel</t>
  </si>
  <si>
    <t>Taak nr.</t>
  </si>
  <si>
    <t>Jan</t>
  </si>
  <si>
    <t>Piet</t>
  </si>
  <si>
    <t>Klaas</t>
  </si>
  <si>
    <t>Erica</t>
  </si>
  <si>
    <t>Marjan</t>
  </si>
  <si>
    <t>Taak A</t>
  </si>
  <si>
    <t>Taak B</t>
  </si>
  <si>
    <t>Taak C</t>
  </si>
  <si>
    <t>Taak D</t>
  </si>
  <si>
    <t>Taak E</t>
  </si>
  <si>
    <t>Taak F</t>
  </si>
  <si>
    <t>Rijlabels</t>
  </si>
  <si>
    <t>Eindtotaal</t>
  </si>
  <si>
    <t>Som van Jan</t>
  </si>
  <si>
    <t>Waarden</t>
  </si>
  <si>
    <t>Som van Piet</t>
  </si>
  <si>
    <t>Hooste waarde</t>
  </si>
  <si>
    <t>Gemiddelde</t>
  </si>
  <si>
    <t>Som</t>
  </si>
  <si>
    <t>Laagste waarde</t>
  </si>
  <si>
    <t>Aantal kolommen</t>
  </si>
  <si>
    <r>
      <t>Aantal lege cellen (</t>
    </r>
    <r>
      <rPr>
        <sz val="11"/>
        <color rgb="FFFF0000"/>
        <rFont val="Calibri"/>
        <family val="2"/>
        <scheme val="minor"/>
      </rPr>
      <t>NB SPATIES is NIET LEEG</t>
    </r>
    <r>
      <rPr>
        <sz val="11"/>
        <color theme="1"/>
        <rFont val="Calibri"/>
        <family val="2"/>
        <scheme val="minor"/>
      </rPr>
      <t>)</t>
    </r>
  </si>
  <si>
    <t>Afronden naar beneden</t>
  </si>
  <si>
    <t>Afronden naar boven</t>
  </si>
  <si>
    <t>j</t>
  </si>
  <si>
    <t>n</t>
  </si>
  <si>
    <t>Als in J16 'j' staat dan tekst 'Goed'</t>
  </si>
  <si>
    <t>Dagnummer uit een datum</t>
  </si>
  <si>
    <t>Maandnummer uit een datum</t>
  </si>
  <si>
    <t>Jaar uit een datum</t>
  </si>
  <si>
    <t>Henk</t>
  </si>
  <si>
    <t>Geert</t>
  </si>
  <si>
    <t>Hein</t>
  </si>
  <si>
    <t>Paul</t>
  </si>
  <si>
    <t>Marijke</t>
  </si>
  <si>
    <t>Guus</t>
  </si>
  <si>
    <t>Herman</t>
  </si>
  <si>
    <t>Toos</t>
  </si>
  <si>
    <t>Evelyn</t>
  </si>
  <si>
    <t>Aantal cellen</t>
  </si>
  <si>
    <t>Aantal j</t>
  </si>
  <si>
    <t>Aantal n</t>
  </si>
  <si>
    <t>Aantal</t>
  </si>
  <si>
    <t>Naam</t>
  </si>
  <si>
    <t>Geb.datum</t>
  </si>
  <si>
    <t>Uurloon</t>
  </si>
  <si>
    <t>BTW</t>
  </si>
  <si>
    <t>aantal uren</t>
  </si>
  <si>
    <t>BTW 2</t>
  </si>
  <si>
    <t>Totaal 21%</t>
  </si>
  <si>
    <t>Totaal 18%</t>
  </si>
  <si>
    <t>Verschil</t>
  </si>
</sst>
</file>

<file path=xl/styles.xml><?xml version="1.0" encoding="utf-8"?>
<styleSheet xmlns="http://schemas.openxmlformats.org/spreadsheetml/2006/main">
  <numFmts count="2">
    <numFmt numFmtId="44" formatCode="_ &quot;€&quot;\ * #,##0.00_ ;_ &quot;€&quot;\ * \-#,##0.00_ ;_ &quot;€&quot;\ * &quot;-&quot;??_ ;_ @_ "/>
    <numFmt numFmtId="164" formatCode="0.0"/>
  </numFmts>
  <fonts count="6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 val="singleAccounting"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" borderId="15" applyNumberFormat="0" applyFont="0" applyAlignment="0" applyProtection="0"/>
    <xf numFmtId="0" fontId="3" fillId="5" borderId="0" applyNumberFormat="0" applyBorder="0" applyAlignment="0" applyProtection="0"/>
  </cellStyleXfs>
  <cellXfs count="40">
    <xf numFmtId="0" fontId="0" fillId="0" borderId="0" xfId="0"/>
    <xf numFmtId="14" fontId="0" fillId="0" borderId="0" xfId="0" applyNumberFormat="1"/>
    <xf numFmtId="0" fontId="0" fillId="2" borderId="2" xfId="0" applyFill="1" applyBorder="1"/>
    <xf numFmtId="14" fontId="2" fillId="0" borderId="3" xfId="0" applyNumberFormat="1" applyFont="1" applyBorder="1" applyAlignment="1">
      <alignment textRotation="135"/>
    </xf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0" xfId="0" applyNumberForma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3" borderId="12" xfId="0" applyNumberFormat="1" applyFill="1" applyBorder="1"/>
    <xf numFmtId="3" fontId="0" fillId="3" borderId="13" xfId="0" applyNumberFormat="1" applyFill="1" applyBorder="1"/>
    <xf numFmtId="3" fontId="0" fillId="3" borderId="14" xfId="0" applyNumberFormat="1" applyFill="1" applyBorder="1"/>
    <xf numFmtId="0" fontId="2" fillId="0" borderId="0" xfId="0" applyFont="1"/>
    <xf numFmtId="0" fontId="0" fillId="0" borderId="1" xfId="0" applyBorder="1"/>
    <xf numFmtId="14" fontId="1" fillId="0" borderId="3" xfId="0" applyNumberFormat="1" applyFont="1" applyBorder="1" applyAlignment="1">
      <alignment textRotation="135"/>
    </xf>
    <xf numFmtId="0" fontId="2" fillId="0" borderId="1" xfId="0" applyFont="1" applyBorder="1"/>
    <xf numFmtId="0" fontId="0" fillId="6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4" borderId="15" xfId="3" applyFont="1" applyAlignment="1">
      <alignment horizontal="center"/>
    </xf>
    <xf numFmtId="0" fontId="3" fillId="5" borderId="1" xfId="4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pivotButton="1"/>
    <xf numFmtId="0" fontId="0" fillId="0" borderId="0" xfId="0" applyNumberFormat="1"/>
    <xf numFmtId="164" fontId="0" fillId="0" borderId="0" xfId="0" applyNumberFormat="1"/>
    <xf numFmtId="0" fontId="0" fillId="7" borderId="16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44" fontId="0" fillId="0" borderId="0" xfId="1" applyFont="1"/>
    <xf numFmtId="0" fontId="0" fillId="8" borderId="16" xfId="0" applyFill="1" applyBorder="1"/>
    <xf numFmtId="9" fontId="0" fillId="7" borderId="16" xfId="2" applyFont="1" applyFill="1" applyBorder="1" applyAlignment="1">
      <alignment horizontal="center"/>
    </xf>
    <xf numFmtId="44" fontId="0" fillId="0" borderId="0" xfId="0" applyNumberFormat="1"/>
    <xf numFmtId="9" fontId="0" fillId="9" borderId="16" xfId="2" applyFont="1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44" fontId="5" fillId="0" borderId="0" xfId="0" applyNumberFormat="1" applyFont="1"/>
  </cellXfs>
  <cellStyles count="5">
    <cellStyle name="40% - Accent2" xfId="4" builtinId="35"/>
    <cellStyle name="Notitie" xfId="3" builtinId="10"/>
    <cellStyle name="Procent" xfId="2" builtinId="5"/>
    <cellStyle name="Standaard" xfId="0" builtinId="0"/>
    <cellStyle name="Valuta" xfId="1" builtinId="4"/>
  </cellStyles>
  <dxfs count="42"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left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alignment horizontal="center" vertical="bottom" textRotation="0" wrapText="0" indent="0" relativeIndent="0" justifyLastLine="0" shrinkToFit="0" mergeCell="0" readingOrder="0"/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general" vertical="bottom" textRotation="135" wrapText="0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36</xdr:row>
      <xdr:rowOff>104775</xdr:rowOff>
    </xdr:from>
    <xdr:to>
      <xdr:col>10</xdr:col>
      <xdr:colOff>0</xdr:colOff>
      <xdr:row>70</xdr:row>
      <xdr:rowOff>28575</xdr:rowOff>
    </xdr:to>
    <xdr:pic>
      <xdr:nvPicPr>
        <xdr:cNvPr id="2" name="Afbeelding 1" descr="jw_excel-7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0" y="8239125"/>
          <a:ext cx="4895850" cy="640080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285750</xdr:colOff>
      <xdr:row>18</xdr:row>
      <xdr:rowOff>38100</xdr:rowOff>
    </xdr:from>
    <xdr:to>
      <xdr:col>16</xdr:col>
      <xdr:colOff>514350</xdr:colOff>
      <xdr:row>33</xdr:row>
      <xdr:rowOff>47625</xdr:rowOff>
    </xdr:to>
    <xdr:pic>
      <xdr:nvPicPr>
        <xdr:cNvPr id="3" name="Afbeelding 2" descr="jw_excel-73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372350" y="4133850"/>
          <a:ext cx="3886200" cy="3476625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10</xdr:col>
      <xdr:colOff>304800</xdr:colOff>
      <xdr:row>0</xdr:row>
      <xdr:rowOff>95250</xdr:rowOff>
    </xdr:from>
    <xdr:to>
      <xdr:col>17</xdr:col>
      <xdr:colOff>19050</xdr:colOff>
      <xdr:row>17</xdr:row>
      <xdr:rowOff>57150</xdr:rowOff>
    </xdr:to>
    <xdr:pic>
      <xdr:nvPicPr>
        <xdr:cNvPr id="4" name="Afbeelding 3" descr="jw_excel-74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391400" y="95250"/>
          <a:ext cx="3981450" cy="3867150"/>
        </a:xfrm>
        <a:prstGeom prst="rect">
          <a:avLst/>
        </a:prstGeom>
        <a:ln w="3175"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eter Franke" refreshedDate="41605.45272361111" createdVersion="3" refreshedVersion="3" minRefreshableVersion="3" recordCount="24">
  <cacheSource type="worksheet">
    <worksheetSource name="SBO_Cursus_2"/>
  </cacheSource>
  <cacheFields count="8">
    <cacheField name="Taak nr." numFmtId="0">
      <sharedItems count="6">
        <s v="Taak A"/>
        <s v="Taak B"/>
        <s v="Taak C"/>
        <s v="Taak D"/>
        <s v="Taak E"/>
        <s v="Taak F"/>
      </sharedItems>
    </cacheField>
    <cacheField name="Jan" numFmtId="0">
      <sharedItems containsSemiMixedTypes="0" containsString="0" containsNumber="1" containsInteger="1" minValue="0" maxValue="65"/>
    </cacheField>
    <cacheField name="Piet" numFmtId="0">
      <sharedItems containsSemiMixedTypes="0" containsString="0" containsNumber="1" containsInteger="1" minValue="0" maxValue="42"/>
    </cacheField>
    <cacheField name="Klaas" numFmtId="0">
      <sharedItems containsSemiMixedTypes="0" containsString="0" containsNumber="1" containsInteger="1" minValue="0" maxValue="7"/>
    </cacheField>
    <cacheField name="Truus" numFmtId="0">
      <sharedItems containsSemiMixedTypes="0" containsString="0" containsNumber="1" containsInteger="1" minValue="0" maxValue="42"/>
    </cacheField>
    <cacheField name="Erica" numFmtId="0">
      <sharedItems containsSemiMixedTypes="0" containsString="0" containsNumber="1" containsInteger="1" minValue="0" maxValue="43"/>
    </cacheField>
    <cacheField name="Marjan" numFmtId="0">
      <sharedItems containsSemiMixedTypes="0" containsString="0" containsNumber="1" containsInteger="1" minValue="0" maxValue="34"/>
    </cacheField>
    <cacheField name="Totaal" numFmtId="0">
      <sharedItems containsNonDate="0" containsString="0"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4">
  <r>
    <x v="0"/>
    <n v="6"/>
    <n v="7"/>
    <n v="4"/>
    <n v="6"/>
    <n v="9"/>
    <n v="5"/>
    <m/>
  </r>
  <r>
    <x v="1"/>
    <n v="7"/>
    <n v="7"/>
    <n v="6"/>
    <n v="8"/>
    <n v="6"/>
    <n v="7"/>
    <m/>
  </r>
  <r>
    <x v="2"/>
    <n v="2"/>
    <n v="8"/>
    <n v="7"/>
    <n v="7"/>
    <n v="7"/>
    <n v="8"/>
    <m/>
  </r>
  <r>
    <x v="3"/>
    <n v="3"/>
    <n v="0"/>
    <n v="0"/>
    <n v="5"/>
    <n v="0"/>
    <n v="5"/>
    <m/>
  </r>
  <r>
    <x v="4"/>
    <n v="4"/>
    <n v="0"/>
    <n v="0"/>
    <n v="0"/>
    <n v="0"/>
    <n v="0"/>
    <m/>
  </r>
  <r>
    <x v="5"/>
    <n v="5"/>
    <n v="0"/>
    <n v="0"/>
    <n v="0"/>
    <n v="0"/>
    <n v="0"/>
    <m/>
  </r>
  <r>
    <x v="0"/>
    <n v="65"/>
    <n v="7"/>
    <n v="4"/>
    <n v="6"/>
    <n v="7"/>
    <n v="5"/>
    <m/>
  </r>
  <r>
    <x v="1"/>
    <n v="6"/>
    <n v="7"/>
    <n v="6"/>
    <n v="8"/>
    <n v="23"/>
    <n v="7"/>
    <m/>
  </r>
  <r>
    <x v="2"/>
    <n v="5"/>
    <n v="7"/>
    <n v="7"/>
    <n v="8"/>
    <n v="23"/>
    <n v="6"/>
    <m/>
  </r>
  <r>
    <x v="3"/>
    <n v="7"/>
    <n v="8"/>
    <n v="0"/>
    <n v="23"/>
    <n v="43"/>
    <n v="11"/>
    <m/>
  </r>
  <r>
    <x v="4"/>
    <n v="4"/>
    <n v="9"/>
    <n v="0"/>
    <n v="22"/>
    <n v="1"/>
    <n v="10"/>
    <m/>
  </r>
  <r>
    <x v="5"/>
    <n v="23"/>
    <n v="5"/>
    <n v="0"/>
    <n v="42"/>
    <n v="2"/>
    <n v="0"/>
    <m/>
  </r>
  <r>
    <x v="0"/>
    <n v="3"/>
    <n v="42"/>
    <n v="4"/>
    <n v="3"/>
    <n v="9"/>
    <n v="7"/>
    <m/>
  </r>
  <r>
    <x v="1"/>
    <n v="7"/>
    <n v="32"/>
    <n v="6"/>
    <n v="2"/>
    <n v="3"/>
    <n v="7"/>
    <m/>
  </r>
  <r>
    <x v="2"/>
    <n v="45"/>
    <n v="22"/>
    <n v="7"/>
    <n v="1"/>
    <n v="7"/>
    <n v="8"/>
    <m/>
  </r>
  <r>
    <x v="3"/>
    <n v="6"/>
    <n v="5"/>
    <n v="0"/>
    <n v="5"/>
    <n v="0"/>
    <n v="5"/>
    <m/>
  </r>
  <r>
    <x v="4"/>
    <n v="7"/>
    <n v="0"/>
    <n v="0"/>
    <n v="1"/>
    <n v="4"/>
    <n v="34"/>
    <m/>
  </r>
  <r>
    <x v="5"/>
    <n v="4"/>
    <n v="4"/>
    <n v="0"/>
    <n v="0"/>
    <n v="4"/>
    <n v="0"/>
    <m/>
  </r>
  <r>
    <x v="0"/>
    <n v="7"/>
    <n v="7"/>
    <n v="4"/>
    <n v="1"/>
    <n v="4"/>
    <n v="5"/>
    <m/>
  </r>
  <r>
    <x v="1"/>
    <n v="9"/>
    <n v="7"/>
    <n v="6"/>
    <n v="8"/>
    <n v="4"/>
    <n v="23"/>
    <m/>
  </r>
  <r>
    <x v="2"/>
    <n v="0"/>
    <n v="4"/>
    <n v="7"/>
    <n v="6"/>
    <n v="4"/>
    <n v="8"/>
    <m/>
  </r>
  <r>
    <x v="3"/>
    <n v="5"/>
    <n v="0"/>
    <n v="0"/>
    <n v="8"/>
    <n v="4"/>
    <n v="3"/>
    <m/>
  </r>
  <r>
    <x v="4"/>
    <n v="21"/>
    <n v="5"/>
    <n v="0"/>
    <n v="0"/>
    <n v="4"/>
    <n v="5"/>
    <m/>
  </r>
  <r>
    <x v="5"/>
    <n v="0"/>
    <n v="0"/>
    <n v="0"/>
    <n v="9"/>
    <n v="0"/>
    <n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Draaitabel2" cacheId="0" applyNumberFormats="0" applyBorderFormats="0" applyFontFormats="0" applyPatternFormats="0" applyAlignmentFormats="0" applyWidthHeightFormats="1" dataCaption="Waarden" updatedVersion="3" minRefreshableVersion="3" showCalcMbrs="0" useAutoFormatting="1" itemPrintTitles="1" createdVersion="3" indent="0" outline="1" outlineData="1" multipleFieldFilters="0">
  <location ref="A3:C11" firstHeaderRow="1" firstDataRow="2" firstDataCol="1"/>
  <pivotFields count="8">
    <pivotField axis="axisRow" showAll="0">
      <items count="7">
        <item x="0"/>
        <item x="1"/>
        <item x="2"/>
        <item x="3"/>
        <item x="4"/>
        <item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Som van Jan" fld="1" baseField="0" baseItem="0"/>
    <dataField name="Som van Piet" fld="2" baseField="0" baseItem="0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2" name="Tabel2" displayName="Tabel2" ref="A32:J36" totalsRowShown="0" headerRowDxfId="38">
  <tableColumns count="10">
    <tableColumn id="1" name="Kenteken"/>
    <tableColumn id="2" name="Merk"/>
    <tableColumn id="3" name="1-1-2013"/>
    <tableColumn id="4" name="1-2-2013"/>
    <tableColumn id="5" name="1-3-2013"/>
    <tableColumn id="6" name="1-4-2013"/>
    <tableColumn id="7" name="1-5-2013"/>
    <tableColumn id="8" name="1-6-2013"/>
    <tableColumn id="9" name="1-7-2013"/>
    <tableColumn id="10" name="1-8-2013"/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id="6" name="SBO_Cursus" displayName="SBO_Cursus" ref="A1:H7" headerRowDxfId="35" dataDxfId="34">
  <tableColumns count="8">
    <tableColumn id="1" name="Taak nr." totalsRowLabel="Totaal" dataDxfId="33" totalsRowDxfId="32"/>
    <tableColumn id="2" name="Jan" dataDxfId="31" totalsRowDxfId="30"/>
    <tableColumn id="3" name="Piet" dataDxfId="29" totalsRowDxfId="28"/>
    <tableColumn id="4" name="Klaas" dataDxfId="27" totalsRowDxfId="26"/>
    <tableColumn id="5" name="Truus" dataDxfId="25" totalsRowDxfId="24"/>
    <tableColumn id="6" name="Erica" dataDxfId="23" totalsRowDxfId="22"/>
    <tableColumn id="7" name="Marjan" totalsRowFunction="sum" dataDxfId="21" totalsRowDxfId="20"/>
    <tableColumn id="8" name="Totaal" dataDxfId="19" totalsRowDxfId="18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7" name="SBO_Cursus_2" displayName="SBO_Cursus_2" ref="A12:H36" headerRowDxfId="17" dataDxfId="16">
  <tableColumns count="8">
    <tableColumn id="1" name="Taak nr." totalsRowLabel="Totaal" dataDxfId="15" totalsRowDxfId="14"/>
    <tableColumn id="2" name="Jan" dataDxfId="13" totalsRowDxfId="12"/>
    <tableColumn id="3" name="Piet" dataDxfId="11" totalsRowDxfId="10"/>
    <tableColumn id="4" name="Klaas" dataDxfId="9" totalsRowDxfId="8"/>
    <tableColumn id="5" name="Truus" dataDxfId="7" totalsRowDxfId="6"/>
    <tableColumn id="6" name="Erica" dataDxfId="5" totalsRowDxfId="4"/>
    <tableColumn id="7" name="Marjan" totalsRowFunction="sum" dataDxfId="3" totalsRowDxfId="2"/>
    <tableColumn id="8" name="Totaal" dataDxfId="1" totalsRowDxfId="0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3" name="Tabel3" displayName="Tabel3" ref="A36:G41" totalsRowShown="0">
  <tableColumns count="7">
    <tableColumn id="1" name="Taak nr."/>
    <tableColumn id="2" name="Jan"/>
    <tableColumn id="3" name="Piet"/>
    <tableColumn id="4" name="Klaas"/>
    <tableColumn id="5" name="Truus"/>
    <tableColumn id="6" name="Erica"/>
    <tableColumn id="7" name="Marjan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sqref="A1:J5"/>
    </sheetView>
  </sheetViews>
  <sheetFormatPr defaultRowHeight="15"/>
  <cols>
    <col min="1" max="1" width="11.7109375" customWidth="1"/>
    <col min="2" max="2" width="10" customWidth="1"/>
    <col min="3" max="10" width="10.5703125" customWidth="1"/>
  </cols>
  <sheetData>
    <row r="1" spans="1:10" ht="41.25" thickBot="1">
      <c r="A1" t="s">
        <v>0</v>
      </c>
      <c r="B1" s="3">
        <v>41275</v>
      </c>
      <c r="C1" s="3">
        <v>41306</v>
      </c>
      <c r="D1" s="3">
        <v>41334</v>
      </c>
      <c r="E1" s="3">
        <v>41365</v>
      </c>
      <c r="F1" s="3">
        <v>41395</v>
      </c>
      <c r="G1" s="3">
        <v>41426</v>
      </c>
      <c r="H1" s="3">
        <v>41456</v>
      </c>
      <c r="I1" s="3">
        <v>41487</v>
      </c>
      <c r="J1" t="s">
        <v>6</v>
      </c>
    </row>
    <row r="2" spans="1:10">
      <c r="A2" s="2" t="s">
        <v>1</v>
      </c>
      <c r="B2" s="4">
        <v>34845</v>
      </c>
      <c r="C2" s="5">
        <v>35345</v>
      </c>
      <c r="D2" s="5">
        <v>36875</v>
      </c>
      <c r="E2" s="5">
        <v>49973</v>
      </c>
      <c r="F2" s="5">
        <v>63983</v>
      </c>
      <c r="G2" s="5">
        <v>74835</v>
      </c>
      <c r="H2" s="5">
        <v>85185</v>
      </c>
      <c r="I2" s="6">
        <v>98109</v>
      </c>
      <c r="J2" s="13">
        <f>+I2-B2</f>
        <v>63264</v>
      </c>
    </row>
    <row r="3" spans="1:10">
      <c r="A3" s="2" t="s">
        <v>2</v>
      </c>
      <c r="B3" s="7">
        <v>23873</v>
      </c>
      <c r="C3" s="8">
        <v>36092</v>
      </c>
      <c r="D3" s="8">
        <v>49745</v>
      </c>
      <c r="E3" s="8">
        <v>62983</v>
      </c>
      <c r="F3" s="8">
        <v>75834</v>
      </c>
      <c r="G3" s="8">
        <v>88834</v>
      </c>
      <c r="H3" s="8">
        <v>101934</v>
      </c>
      <c r="I3" s="9">
        <v>114823</v>
      </c>
      <c r="J3" s="14">
        <f t="shared" ref="J3:J5" si="0">+I3-B3</f>
        <v>90950</v>
      </c>
    </row>
    <row r="4" spans="1:10">
      <c r="A4" s="2" t="s">
        <v>3</v>
      </c>
      <c r="B4" s="7">
        <v>12945</v>
      </c>
      <c r="C4" s="8">
        <v>32983</v>
      </c>
      <c r="D4" s="8">
        <v>52845</v>
      </c>
      <c r="E4" s="8">
        <v>87734</v>
      </c>
      <c r="F4" s="8">
        <v>101834</v>
      </c>
      <c r="G4" s="8">
        <v>121934</v>
      </c>
      <c r="H4" s="8">
        <v>134829</v>
      </c>
      <c r="I4" s="9">
        <v>163823</v>
      </c>
      <c r="J4" s="14">
        <f t="shared" si="0"/>
        <v>150878</v>
      </c>
    </row>
    <row r="5" spans="1:10" ht="15.75" thickBot="1">
      <c r="A5" s="2" t="s">
        <v>4</v>
      </c>
      <c r="B5" s="10">
        <v>63</v>
      </c>
      <c r="C5" s="11">
        <v>12982</v>
      </c>
      <c r="D5" s="11">
        <v>15834</v>
      </c>
      <c r="E5" s="11">
        <v>27734</v>
      </c>
      <c r="F5" s="11">
        <v>42834</v>
      </c>
      <c r="G5" s="11">
        <v>53743</v>
      </c>
      <c r="H5" s="11">
        <v>61834</v>
      </c>
      <c r="I5" s="12">
        <v>72761</v>
      </c>
      <c r="J5" s="15">
        <f t="shared" si="0"/>
        <v>72698</v>
      </c>
    </row>
    <row r="7" spans="1:10">
      <c r="A7" s="16" t="s">
        <v>5</v>
      </c>
      <c r="B7" s="16"/>
      <c r="C7" s="16"/>
      <c r="D7" s="16"/>
    </row>
    <row r="11" spans="1:10" ht="40.5">
      <c r="A11" t="s">
        <v>0</v>
      </c>
      <c r="B11" t="s">
        <v>7</v>
      </c>
      <c r="C11" s="3">
        <v>41275</v>
      </c>
      <c r="D11" s="3">
        <v>41306</v>
      </c>
      <c r="E11" s="3">
        <v>41334</v>
      </c>
      <c r="F11" s="3">
        <v>41365</v>
      </c>
      <c r="G11" s="3">
        <v>41395</v>
      </c>
      <c r="H11" s="3">
        <v>41426</v>
      </c>
      <c r="I11" s="3">
        <v>41456</v>
      </c>
      <c r="J11" s="3">
        <v>41487</v>
      </c>
    </row>
    <row r="12" spans="1:10">
      <c r="A12" s="17" t="s">
        <v>1</v>
      </c>
      <c r="B12" s="17" t="s">
        <v>8</v>
      </c>
      <c r="C12" s="17">
        <v>34845</v>
      </c>
      <c r="D12" s="17">
        <v>35345</v>
      </c>
      <c r="E12" s="17">
        <v>36875</v>
      </c>
      <c r="F12" s="17">
        <v>49973</v>
      </c>
      <c r="G12" s="17">
        <v>63983</v>
      </c>
      <c r="H12" s="17">
        <v>74835</v>
      </c>
      <c r="I12" s="17">
        <v>85185</v>
      </c>
      <c r="J12" s="17">
        <v>98109</v>
      </c>
    </row>
    <row r="13" spans="1:10">
      <c r="A13" s="17" t="s">
        <v>2</v>
      </c>
      <c r="B13" s="17" t="s">
        <v>9</v>
      </c>
      <c r="C13" s="17">
        <v>23873</v>
      </c>
      <c r="D13" s="17">
        <v>36092</v>
      </c>
      <c r="E13" s="17">
        <v>49745</v>
      </c>
      <c r="F13" s="17">
        <v>62983</v>
      </c>
      <c r="G13" s="17">
        <v>75834</v>
      </c>
      <c r="H13" s="17">
        <v>88834</v>
      </c>
      <c r="I13" s="17">
        <v>101934</v>
      </c>
      <c r="J13" s="17">
        <v>114823</v>
      </c>
    </row>
    <row r="14" spans="1:10">
      <c r="A14" s="17" t="s">
        <v>3</v>
      </c>
      <c r="B14" s="17" t="s">
        <v>10</v>
      </c>
      <c r="C14" s="17">
        <v>12945</v>
      </c>
      <c r="D14" s="17">
        <v>32983</v>
      </c>
      <c r="E14" s="17">
        <v>52845</v>
      </c>
      <c r="F14" s="17">
        <v>87734</v>
      </c>
      <c r="G14" s="17">
        <v>101834</v>
      </c>
      <c r="H14" s="17">
        <v>121934</v>
      </c>
      <c r="I14" s="17">
        <v>134829</v>
      </c>
      <c r="J14" s="17">
        <v>163823</v>
      </c>
    </row>
    <row r="15" spans="1:10">
      <c r="A15" s="17" t="s">
        <v>4</v>
      </c>
      <c r="B15" s="17" t="s">
        <v>8</v>
      </c>
      <c r="C15" s="17">
        <v>63</v>
      </c>
      <c r="D15" s="17">
        <v>12982</v>
      </c>
      <c r="E15" s="17">
        <v>15834</v>
      </c>
      <c r="F15" s="17">
        <v>27734</v>
      </c>
      <c r="G15" s="17">
        <v>42834</v>
      </c>
      <c r="H15" s="17">
        <v>53743</v>
      </c>
      <c r="I15" s="17">
        <v>61834</v>
      </c>
      <c r="J15" s="17">
        <v>72761</v>
      </c>
    </row>
    <row r="17" spans="1:10">
      <c r="A17" s="16" t="s">
        <v>11</v>
      </c>
    </row>
    <row r="19" spans="1:10">
      <c r="B19" s="3"/>
      <c r="C19" s="3"/>
      <c r="D19" s="3"/>
      <c r="E19" s="3"/>
      <c r="F19" s="3"/>
    </row>
    <row r="20" spans="1:10" ht="37.5">
      <c r="A20" t="s">
        <v>12</v>
      </c>
      <c r="B20" s="3" t="s">
        <v>13</v>
      </c>
      <c r="C20" s="3" t="s">
        <v>14</v>
      </c>
      <c r="D20" s="3" t="s">
        <v>15</v>
      </c>
      <c r="E20" s="3" t="s">
        <v>16</v>
      </c>
      <c r="F20" s="3" t="s">
        <v>17</v>
      </c>
    </row>
    <row r="21" spans="1:10">
      <c r="A21" s="1">
        <v>41275</v>
      </c>
      <c r="B21" s="17">
        <v>83</v>
      </c>
      <c r="C21" s="17">
        <v>78</v>
      </c>
      <c r="D21" s="17">
        <v>69</v>
      </c>
      <c r="E21" s="17">
        <v>88</v>
      </c>
      <c r="F21" s="17">
        <v>85</v>
      </c>
    </row>
    <row r="22" spans="1:10">
      <c r="A22" s="1">
        <v>41306</v>
      </c>
      <c r="B22" s="17">
        <v>81</v>
      </c>
      <c r="C22" s="17">
        <v>75</v>
      </c>
      <c r="D22" s="17">
        <v>71</v>
      </c>
      <c r="E22" s="17">
        <v>91</v>
      </c>
      <c r="F22" s="17">
        <v>86</v>
      </c>
    </row>
    <row r="23" spans="1:10">
      <c r="A23" s="1">
        <v>41334</v>
      </c>
      <c r="B23" s="17">
        <v>80</v>
      </c>
      <c r="C23" s="17">
        <v>77</v>
      </c>
      <c r="D23" s="17">
        <v>73</v>
      </c>
      <c r="E23" s="17">
        <v>93</v>
      </c>
      <c r="F23" s="17">
        <v>84</v>
      </c>
    </row>
    <row r="24" spans="1:10">
      <c r="A24" s="1">
        <v>41365</v>
      </c>
      <c r="B24" s="17">
        <v>82</v>
      </c>
      <c r="C24" s="17">
        <v>75</v>
      </c>
      <c r="D24" s="17">
        <v>72</v>
      </c>
      <c r="E24" s="17">
        <v>88</v>
      </c>
      <c r="F24" s="17">
        <v>84</v>
      </c>
    </row>
    <row r="25" spans="1:10">
      <c r="A25" s="1">
        <v>41395</v>
      </c>
      <c r="B25" s="17">
        <v>84</v>
      </c>
      <c r="C25" s="17">
        <v>78</v>
      </c>
      <c r="D25" s="17">
        <v>70</v>
      </c>
      <c r="E25" s="17">
        <v>87</v>
      </c>
      <c r="F25" s="17">
        <v>85</v>
      </c>
    </row>
    <row r="26" spans="1:10">
      <c r="A26" s="1">
        <v>41426</v>
      </c>
      <c r="B26" s="17">
        <v>87</v>
      </c>
      <c r="C26" s="17">
        <v>77</v>
      </c>
      <c r="D26" s="17">
        <v>69</v>
      </c>
      <c r="E26" s="17">
        <v>86</v>
      </c>
      <c r="F26" s="17">
        <v>86</v>
      </c>
    </row>
    <row r="27" spans="1:10">
      <c r="A27" s="1">
        <v>41456</v>
      </c>
      <c r="B27" s="17">
        <v>82</v>
      </c>
      <c r="C27" s="17">
        <v>77</v>
      </c>
      <c r="D27" s="17">
        <v>70</v>
      </c>
      <c r="E27" s="17">
        <v>87</v>
      </c>
      <c r="F27" s="17">
        <v>84</v>
      </c>
    </row>
    <row r="28" spans="1:10">
      <c r="A28" s="1">
        <v>41487</v>
      </c>
      <c r="B28" s="17">
        <v>83</v>
      </c>
      <c r="C28" s="17">
        <v>78</v>
      </c>
      <c r="D28" s="17">
        <v>71</v>
      </c>
      <c r="E28" s="17">
        <v>88</v>
      </c>
      <c r="F28" s="17">
        <v>83</v>
      </c>
    </row>
    <row r="30" spans="1:10">
      <c r="A30" s="16" t="s">
        <v>18</v>
      </c>
    </row>
    <row r="32" spans="1:10" ht="40.5">
      <c r="A32" t="s">
        <v>0</v>
      </c>
      <c r="B32" t="s">
        <v>7</v>
      </c>
      <c r="C32" s="18" t="s">
        <v>19</v>
      </c>
      <c r="D32" s="18" t="s">
        <v>20</v>
      </c>
      <c r="E32" s="18" t="s">
        <v>21</v>
      </c>
      <c r="F32" s="18" t="s">
        <v>22</v>
      </c>
      <c r="G32" s="18" t="s">
        <v>23</v>
      </c>
      <c r="H32" s="18" t="s">
        <v>24</v>
      </c>
      <c r="I32" s="18" t="s">
        <v>25</v>
      </c>
      <c r="J32" s="18" t="s">
        <v>26</v>
      </c>
    </row>
    <row r="33" spans="1:10">
      <c r="A33" t="s">
        <v>1</v>
      </c>
      <c r="B33" t="s">
        <v>8</v>
      </c>
      <c r="C33">
        <v>34845</v>
      </c>
      <c r="D33">
        <v>35345</v>
      </c>
      <c r="E33">
        <v>36875</v>
      </c>
      <c r="F33">
        <v>49973</v>
      </c>
      <c r="G33">
        <v>63983</v>
      </c>
      <c r="H33">
        <v>74835</v>
      </c>
      <c r="I33">
        <v>85185</v>
      </c>
      <c r="J33">
        <v>98109</v>
      </c>
    </row>
    <row r="34" spans="1:10">
      <c r="A34" t="s">
        <v>2</v>
      </c>
      <c r="B34" t="s">
        <v>9</v>
      </c>
      <c r="C34">
        <v>23873</v>
      </c>
      <c r="D34">
        <v>36092</v>
      </c>
      <c r="E34">
        <v>49745</v>
      </c>
      <c r="F34">
        <v>62983</v>
      </c>
      <c r="G34">
        <v>75834</v>
      </c>
      <c r="H34">
        <v>88834</v>
      </c>
      <c r="I34">
        <v>101934</v>
      </c>
      <c r="J34">
        <v>114823</v>
      </c>
    </row>
    <row r="35" spans="1:10">
      <c r="A35" t="s">
        <v>3</v>
      </c>
      <c r="B35" t="s">
        <v>10</v>
      </c>
      <c r="C35">
        <v>12945</v>
      </c>
      <c r="D35">
        <v>32983</v>
      </c>
      <c r="E35">
        <v>52845</v>
      </c>
      <c r="F35">
        <v>87734</v>
      </c>
      <c r="G35">
        <v>101834</v>
      </c>
      <c r="H35">
        <v>121934</v>
      </c>
      <c r="I35">
        <v>134829</v>
      </c>
      <c r="J35">
        <v>163823</v>
      </c>
    </row>
    <row r="36" spans="1:10">
      <c r="A36" t="s">
        <v>4</v>
      </c>
      <c r="B36" t="s">
        <v>8</v>
      </c>
      <c r="C36">
        <v>63</v>
      </c>
      <c r="D36">
        <v>12982</v>
      </c>
      <c r="E36">
        <v>15834</v>
      </c>
      <c r="F36">
        <v>27734</v>
      </c>
      <c r="G36">
        <v>42834</v>
      </c>
      <c r="H36">
        <v>53743</v>
      </c>
      <c r="I36">
        <v>61834</v>
      </c>
      <c r="J36">
        <v>72761</v>
      </c>
    </row>
    <row r="38" spans="1:10">
      <c r="A38" s="16" t="s">
        <v>27</v>
      </c>
    </row>
  </sheetData>
  <conditionalFormatting sqref="B2:I5">
    <cfRule type="cellIs" dxfId="41" priority="10" operator="greaterThan">
      <formula>100000</formula>
    </cfRule>
  </conditionalFormatting>
  <conditionalFormatting sqref="B12:B15">
    <cfRule type="cellIs" dxfId="40" priority="9" operator="greaterThan">
      <formula>100000</formula>
    </cfRule>
    <cfRule type="cellIs" dxfId="39" priority="8" operator="greaterThan">
      <formula>100000</formula>
    </cfRule>
  </conditionalFormatting>
  <conditionalFormatting sqref="C12:J15">
    <cfRule type="iconSet" priority="5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B21:F28">
    <cfRule type="dataBar" priority="4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36"/>
  <sheetViews>
    <sheetView topLeftCell="A13" workbookViewId="0">
      <selection activeCell="A13" sqref="A13:H36"/>
    </sheetView>
  </sheetViews>
  <sheetFormatPr defaultRowHeight="15"/>
  <cols>
    <col min="1" max="1" width="10" customWidth="1"/>
    <col min="7" max="7" width="9.28515625" customWidth="1"/>
  </cols>
  <sheetData>
    <row r="1" spans="1:8">
      <c r="A1" s="21" t="s">
        <v>28</v>
      </c>
      <c r="B1" s="21" t="s">
        <v>29</v>
      </c>
      <c r="C1" s="21" t="s">
        <v>30</v>
      </c>
      <c r="D1" s="21" t="s">
        <v>31</v>
      </c>
      <c r="E1" s="21" t="s">
        <v>14</v>
      </c>
      <c r="F1" s="21" t="s">
        <v>32</v>
      </c>
      <c r="G1" s="21" t="s">
        <v>33</v>
      </c>
      <c r="H1" s="21" t="s">
        <v>6</v>
      </c>
    </row>
    <row r="2" spans="1:8">
      <c r="A2" s="25" t="s">
        <v>34</v>
      </c>
      <c r="B2" s="21">
        <v>6</v>
      </c>
      <c r="C2" s="21">
        <v>7</v>
      </c>
      <c r="D2" s="21">
        <v>4</v>
      </c>
      <c r="E2" s="21">
        <v>6</v>
      </c>
      <c r="F2" s="21">
        <v>9</v>
      </c>
      <c r="G2" s="21">
        <v>5</v>
      </c>
      <c r="H2" s="21"/>
    </row>
    <row r="3" spans="1:8">
      <c r="A3" s="25" t="s">
        <v>35</v>
      </c>
      <c r="B3" s="21">
        <v>7</v>
      </c>
      <c r="C3" s="21">
        <v>7</v>
      </c>
      <c r="D3" s="21">
        <v>6</v>
      </c>
      <c r="E3" s="21">
        <v>8</v>
      </c>
      <c r="F3" s="21">
        <v>6</v>
      </c>
      <c r="G3" s="21">
        <v>7</v>
      </c>
      <c r="H3" s="21"/>
    </row>
    <row r="4" spans="1:8">
      <c r="A4" s="25" t="s">
        <v>36</v>
      </c>
      <c r="B4" s="21">
        <v>0</v>
      </c>
      <c r="C4" s="21">
        <v>8</v>
      </c>
      <c r="D4" s="21">
        <v>7</v>
      </c>
      <c r="E4" s="21">
        <v>7</v>
      </c>
      <c r="F4" s="21">
        <v>7</v>
      </c>
      <c r="G4" s="21">
        <v>8</v>
      </c>
      <c r="H4" s="21"/>
    </row>
    <row r="5" spans="1:8">
      <c r="A5" s="25" t="s">
        <v>37</v>
      </c>
      <c r="B5" s="21">
        <v>0</v>
      </c>
      <c r="C5" s="21">
        <v>0</v>
      </c>
      <c r="D5" s="21">
        <v>0</v>
      </c>
      <c r="E5" s="21">
        <v>5</v>
      </c>
      <c r="F5" s="21">
        <v>0</v>
      </c>
      <c r="G5" s="21">
        <v>5</v>
      </c>
      <c r="H5" s="21"/>
    </row>
    <row r="6" spans="1:8">
      <c r="A6" s="25" t="s">
        <v>38</v>
      </c>
      <c r="B6" s="21">
        <v>0</v>
      </c>
      <c r="C6" s="21">
        <v>0</v>
      </c>
      <c r="D6" s="21">
        <v>0</v>
      </c>
      <c r="E6" s="21">
        <v>0</v>
      </c>
      <c r="F6" s="21">
        <v>0</v>
      </c>
      <c r="G6" s="21">
        <v>0</v>
      </c>
      <c r="H6" s="21"/>
    </row>
    <row r="7" spans="1:8">
      <c r="A7" s="26" t="s">
        <v>39</v>
      </c>
      <c r="B7" s="27">
        <v>0</v>
      </c>
      <c r="C7" s="27">
        <v>0</v>
      </c>
      <c r="D7" s="27">
        <v>0</v>
      </c>
      <c r="E7" s="27">
        <v>0</v>
      </c>
      <c r="F7" s="27">
        <v>0</v>
      </c>
      <c r="G7" s="27">
        <v>0</v>
      </c>
      <c r="H7" s="27"/>
    </row>
    <row r="12" spans="1:8">
      <c r="A12" s="21" t="s">
        <v>28</v>
      </c>
      <c r="B12" s="21" t="s">
        <v>29</v>
      </c>
      <c r="C12" s="21" t="s">
        <v>30</v>
      </c>
      <c r="D12" s="21" t="s">
        <v>31</v>
      </c>
      <c r="E12" s="21" t="s">
        <v>14</v>
      </c>
      <c r="F12" s="21" t="s">
        <v>32</v>
      </c>
      <c r="G12" s="21" t="s">
        <v>33</v>
      </c>
      <c r="H12" s="21" t="s">
        <v>6</v>
      </c>
    </row>
    <row r="13" spans="1:8">
      <c r="A13" s="25" t="s">
        <v>34</v>
      </c>
      <c r="B13" s="21">
        <v>6</v>
      </c>
      <c r="C13" s="21">
        <v>7</v>
      </c>
      <c r="D13" s="21">
        <v>4</v>
      </c>
      <c r="E13" s="21">
        <v>6</v>
      </c>
      <c r="F13" s="21">
        <v>9</v>
      </c>
      <c r="G13" s="21">
        <v>5</v>
      </c>
      <c r="H13" s="21"/>
    </row>
    <row r="14" spans="1:8">
      <c r="A14" s="25" t="s">
        <v>35</v>
      </c>
      <c r="B14" s="21">
        <v>7</v>
      </c>
      <c r="C14" s="21">
        <v>7</v>
      </c>
      <c r="D14" s="21">
        <v>6</v>
      </c>
      <c r="E14" s="21">
        <v>8</v>
      </c>
      <c r="F14" s="21">
        <v>6</v>
      </c>
      <c r="G14" s="21">
        <v>7</v>
      </c>
      <c r="H14" s="21"/>
    </row>
    <row r="15" spans="1:8">
      <c r="A15" s="25" t="s">
        <v>36</v>
      </c>
      <c r="B15" s="21">
        <v>2</v>
      </c>
      <c r="C15" s="21">
        <v>8</v>
      </c>
      <c r="D15" s="21">
        <v>7</v>
      </c>
      <c r="E15" s="21">
        <v>7</v>
      </c>
      <c r="F15" s="21">
        <v>7</v>
      </c>
      <c r="G15" s="21">
        <v>8</v>
      </c>
      <c r="H15" s="21"/>
    </row>
    <row r="16" spans="1:8">
      <c r="A16" s="25" t="s">
        <v>37</v>
      </c>
      <c r="B16" s="21">
        <v>3</v>
      </c>
      <c r="C16" s="21">
        <v>0</v>
      </c>
      <c r="D16" s="21">
        <v>0</v>
      </c>
      <c r="E16" s="21">
        <v>5</v>
      </c>
      <c r="F16" s="21">
        <v>0</v>
      </c>
      <c r="G16" s="21">
        <v>5</v>
      </c>
      <c r="H16" s="21"/>
    </row>
    <row r="17" spans="1:8">
      <c r="A17" s="25" t="s">
        <v>38</v>
      </c>
      <c r="B17" s="21">
        <v>4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/>
    </row>
    <row r="18" spans="1:8">
      <c r="A18" s="26" t="s">
        <v>39</v>
      </c>
      <c r="B18" s="27">
        <v>5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/>
    </row>
    <row r="19" spans="1:8">
      <c r="A19" s="25" t="s">
        <v>34</v>
      </c>
      <c r="B19" s="21">
        <v>65</v>
      </c>
      <c r="C19" s="21">
        <v>7</v>
      </c>
      <c r="D19" s="21">
        <v>4</v>
      </c>
      <c r="E19" s="21">
        <v>6</v>
      </c>
      <c r="F19" s="21">
        <v>7</v>
      </c>
      <c r="G19" s="21">
        <v>5</v>
      </c>
      <c r="H19" s="21"/>
    </row>
    <row r="20" spans="1:8">
      <c r="A20" s="25" t="s">
        <v>35</v>
      </c>
      <c r="B20" s="21">
        <v>6</v>
      </c>
      <c r="C20" s="21">
        <v>7</v>
      </c>
      <c r="D20" s="21">
        <v>6</v>
      </c>
      <c r="E20" s="21">
        <v>8</v>
      </c>
      <c r="F20" s="21">
        <v>23</v>
      </c>
      <c r="G20" s="21">
        <v>7</v>
      </c>
      <c r="H20" s="21"/>
    </row>
    <row r="21" spans="1:8">
      <c r="A21" s="25" t="s">
        <v>36</v>
      </c>
      <c r="B21" s="21">
        <v>5</v>
      </c>
      <c r="C21" s="21">
        <v>7</v>
      </c>
      <c r="D21" s="21">
        <v>7</v>
      </c>
      <c r="E21" s="21">
        <v>8</v>
      </c>
      <c r="F21" s="21">
        <v>23</v>
      </c>
      <c r="G21" s="21">
        <v>6</v>
      </c>
      <c r="H21" s="21"/>
    </row>
    <row r="22" spans="1:8">
      <c r="A22" s="25" t="s">
        <v>37</v>
      </c>
      <c r="B22" s="21">
        <v>7</v>
      </c>
      <c r="C22" s="21">
        <v>8</v>
      </c>
      <c r="D22" s="21">
        <v>0</v>
      </c>
      <c r="E22" s="21">
        <v>23</v>
      </c>
      <c r="F22" s="21">
        <v>43</v>
      </c>
      <c r="G22" s="21">
        <v>11</v>
      </c>
      <c r="H22" s="21"/>
    </row>
    <row r="23" spans="1:8">
      <c r="A23" s="25" t="s">
        <v>38</v>
      </c>
      <c r="B23" s="21">
        <v>4</v>
      </c>
      <c r="C23" s="21">
        <v>9</v>
      </c>
      <c r="D23" s="21">
        <v>0</v>
      </c>
      <c r="E23" s="21">
        <v>22</v>
      </c>
      <c r="F23" s="21">
        <v>1</v>
      </c>
      <c r="G23" s="21">
        <v>10</v>
      </c>
      <c r="H23" s="21"/>
    </row>
    <row r="24" spans="1:8">
      <c r="A24" s="26" t="s">
        <v>39</v>
      </c>
      <c r="B24" s="27">
        <v>23</v>
      </c>
      <c r="C24" s="27">
        <v>5</v>
      </c>
      <c r="D24" s="27">
        <v>0</v>
      </c>
      <c r="E24" s="27">
        <v>42</v>
      </c>
      <c r="F24" s="27">
        <v>2</v>
      </c>
      <c r="G24" s="27">
        <v>0</v>
      </c>
      <c r="H24" s="27"/>
    </row>
    <row r="25" spans="1:8">
      <c r="A25" s="25" t="s">
        <v>34</v>
      </c>
      <c r="B25" s="21">
        <v>3</v>
      </c>
      <c r="C25" s="21">
        <v>42</v>
      </c>
      <c r="D25" s="21">
        <v>4</v>
      </c>
      <c r="E25" s="21">
        <v>3</v>
      </c>
      <c r="F25" s="21">
        <v>9</v>
      </c>
      <c r="G25" s="21">
        <v>7</v>
      </c>
      <c r="H25" s="21"/>
    </row>
    <row r="26" spans="1:8">
      <c r="A26" s="25" t="s">
        <v>35</v>
      </c>
      <c r="B26" s="21">
        <v>7</v>
      </c>
      <c r="C26" s="21">
        <v>32</v>
      </c>
      <c r="D26" s="21">
        <v>6</v>
      </c>
      <c r="E26" s="21">
        <v>2</v>
      </c>
      <c r="F26" s="21">
        <v>3</v>
      </c>
      <c r="G26" s="21">
        <v>7</v>
      </c>
      <c r="H26" s="21"/>
    </row>
    <row r="27" spans="1:8">
      <c r="A27" s="25" t="s">
        <v>36</v>
      </c>
      <c r="B27" s="21">
        <v>45</v>
      </c>
      <c r="C27" s="21">
        <v>22</v>
      </c>
      <c r="D27" s="21">
        <v>7</v>
      </c>
      <c r="E27" s="21">
        <v>1</v>
      </c>
      <c r="F27" s="21">
        <v>7</v>
      </c>
      <c r="G27" s="21">
        <v>8</v>
      </c>
      <c r="H27" s="21"/>
    </row>
    <row r="28" spans="1:8">
      <c r="A28" s="25" t="s">
        <v>37</v>
      </c>
      <c r="B28" s="21">
        <v>6</v>
      </c>
      <c r="C28" s="21">
        <v>5</v>
      </c>
      <c r="D28" s="21">
        <v>0</v>
      </c>
      <c r="E28" s="21">
        <v>5</v>
      </c>
      <c r="F28" s="21">
        <v>0</v>
      </c>
      <c r="G28" s="21">
        <v>5</v>
      </c>
      <c r="H28" s="21"/>
    </row>
    <row r="29" spans="1:8">
      <c r="A29" s="25" t="s">
        <v>38</v>
      </c>
      <c r="B29" s="21">
        <v>7</v>
      </c>
      <c r="C29" s="21">
        <v>0</v>
      </c>
      <c r="D29" s="21">
        <v>0</v>
      </c>
      <c r="E29" s="21">
        <v>1</v>
      </c>
      <c r="F29" s="21">
        <v>4</v>
      </c>
      <c r="G29" s="21">
        <v>34</v>
      </c>
      <c r="H29" s="21"/>
    </row>
    <row r="30" spans="1:8">
      <c r="A30" s="26" t="s">
        <v>39</v>
      </c>
      <c r="B30" s="27">
        <v>4</v>
      </c>
      <c r="C30" s="27">
        <v>4</v>
      </c>
      <c r="D30" s="27">
        <v>0</v>
      </c>
      <c r="E30" s="27">
        <v>0</v>
      </c>
      <c r="F30" s="27">
        <v>4</v>
      </c>
      <c r="G30" s="27">
        <v>0</v>
      </c>
      <c r="H30" s="27"/>
    </row>
    <row r="31" spans="1:8">
      <c r="A31" s="25" t="s">
        <v>34</v>
      </c>
      <c r="B31" s="21">
        <v>7</v>
      </c>
      <c r="C31" s="21">
        <v>7</v>
      </c>
      <c r="D31" s="21">
        <v>4</v>
      </c>
      <c r="E31" s="21">
        <v>1</v>
      </c>
      <c r="F31" s="21">
        <v>4</v>
      </c>
      <c r="G31" s="21">
        <v>5</v>
      </c>
      <c r="H31" s="21"/>
    </row>
    <row r="32" spans="1:8">
      <c r="A32" s="25" t="s">
        <v>35</v>
      </c>
      <c r="B32" s="21">
        <v>9</v>
      </c>
      <c r="C32" s="21">
        <v>7</v>
      </c>
      <c r="D32" s="21">
        <v>6</v>
      </c>
      <c r="E32" s="21">
        <v>8</v>
      </c>
      <c r="F32" s="21">
        <v>4</v>
      </c>
      <c r="G32" s="21">
        <v>23</v>
      </c>
      <c r="H32" s="21"/>
    </row>
    <row r="33" spans="1:8">
      <c r="A33" s="25" t="s">
        <v>36</v>
      </c>
      <c r="B33" s="21">
        <v>0</v>
      </c>
      <c r="C33" s="21">
        <v>4</v>
      </c>
      <c r="D33" s="21">
        <v>7</v>
      </c>
      <c r="E33" s="21">
        <v>6</v>
      </c>
      <c r="F33" s="21">
        <v>4</v>
      </c>
      <c r="G33" s="21">
        <v>8</v>
      </c>
      <c r="H33" s="21"/>
    </row>
    <row r="34" spans="1:8">
      <c r="A34" s="25" t="s">
        <v>37</v>
      </c>
      <c r="B34" s="21">
        <v>5</v>
      </c>
      <c r="C34" s="21">
        <v>0</v>
      </c>
      <c r="D34" s="21">
        <v>0</v>
      </c>
      <c r="E34" s="21">
        <v>8</v>
      </c>
      <c r="F34" s="21">
        <v>4</v>
      </c>
      <c r="G34" s="21">
        <v>3</v>
      </c>
      <c r="H34" s="21"/>
    </row>
    <row r="35" spans="1:8">
      <c r="A35" s="25" t="s">
        <v>38</v>
      </c>
      <c r="B35" s="21">
        <v>21</v>
      </c>
      <c r="C35" s="21">
        <v>5</v>
      </c>
      <c r="D35" s="21">
        <v>0</v>
      </c>
      <c r="E35" s="21">
        <v>0</v>
      </c>
      <c r="F35" s="21">
        <v>4</v>
      </c>
      <c r="G35" s="21">
        <v>5</v>
      </c>
      <c r="H35" s="21"/>
    </row>
    <row r="36" spans="1:8">
      <c r="A36" s="26" t="s">
        <v>39</v>
      </c>
      <c r="B36" s="27">
        <v>0</v>
      </c>
      <c r="C36" s="27">
        <v>0</v>
      </c>
      <c r="D36" s="27">
        <v>0</v>
      </c>
      <c r="E36" s="27">
        <v>9</v>
      </c>
      <c r="F36" s="27">
        <v>0</v>
      </c>
      <c r="G36" s="27">
        <v>0</v>
      </c>
      <c r="H36" s="27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3:C11"/>
  <sheetViews>
    <sheetView tabSelected="1" workbookViewId="0">
      <selection activeCell="C4" sqref="C4:C11"/>
      <pivotSelection pane="bottomRight" showHeader="1" extendable="1" axis="axisCol" start="1" max="2" activeRow="3" activeCol="2" previousRow="3" previousCol="2" click="1" r:id="rId1">
        <pivotArea dataOnly="0" outline="0" fieldPosition="0">
          <references count="1">
            <reference field="4294967294" count="1">
              <x v="1"/>
            </reference>
          </references>
        </pivotArea>
      </pivotSelection>
    </sheetView>
  </sheetViews>
  <sheetFormatPr defaultRowHeight="15"/>
  <cols>
    <col min="1" max="1" width="10.85546875" bestFit="1" customWidth="1"/>
    <col min="2" max="2" width="11.7109375" bestFit="1" customWidth="1"/>
    <col min="3" max="3" width="12.42578125" bestFit="1" customWidth="1"/>
    <col min="4" max="4" width="15.28515625" bestFit="1" customWidth="1"/>
  </cols>
  <sheetData>
    <row r="3" spans="1:3">
      <c r="B3" s="28" t="s">
        <v>43</v>
      </c>
    </row>
    <row r="4" spans="1:3">
      <c r="A4" s="28" t="s">
        <v>40</v>
      </c>
      <c r="B4" t="s">
        <v>42</v>
      </c>
      <c r="C4" t="s">
        <v>44</v>
      </c>
    </row>
    <row r="5" spans="1:3">
      <c r="A5" s="25" t="s">
        <v>34</v>
      </c>
      <c r="B5" s="29">
        <v>81</v>
      </c>
      <c r="C5" s="29">
        <v>63</v>
      </c>
    </row>
    <row r="6" spans="1:3">
      <c r="A6" s="25" t="s">
        <v>35</v>
      </c>
      <c r="B6" s="29">
        <v>29</v>
      </c>
      <c r="C6" s="29">
        <v>53</v>
      </c>
    </row>
    <row r="7" spans="1:3">
      <c r="A7" s="25" t="s">
        <v>36</v>
      </c>
      <c r="B7" s="29">
        <v>52</v>
      </c>
      <c r="C7" s="29">
        <v>41</v>
      </c>
    </row>
    <row r="8" spans="1:3">
      <c r="A8" s="25" t="s">
        <v>37</v>
      </c>
      <c r="B8" s="29">
        <v>21</v>
      </c>
      <c r="C8" s="29">
        <v>13</v>
      </c>
    </row>
    <row r="9" spans="1:3">
      <c r="A9" s="25" t="s">
        <v>38</v>
      </c>
      <c r="B9" s="29">
        <v>36</v>
      </c>
      <c r="C9" s="29">
        <v>14</v>
      </c>
    </row>
    <row r="10" spans="1:3">
      <c r="A10" s="25" t="s">
        <v>39</v>
      </c>
      <c r="B10" s="29">
        <v>32</v>
      </c>
      <c r="C10" s="29">
        <v>9</v>
      </c>
    </row>
    <row r="11" spans="1:3">
      <c r="A11" s="25" t="s">
        <v>41</v>
      </c>
      <c r="B11" s="29">
        <v>251</v>
      </c>
      <c r="C11" s="29">
        <v>193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1"/>
  <sheetViews>
    <sheetView topLeftCell="A10" workbookViewId="0">
      <selection activeCell="B33" sqref="B33"/>
    </sheetView>
  </sheetViews>
  <sheetFormatPr defaultRowHeight="15"/>
  <cols>
    <col min="1" max="1" width="10" customWidth="1"/>
    <col min="7" max="7" width="9.28515625" customWidth="1"/>
  </cols>
  <sheetData>
    <row r="1" spans="1:10" ht="41.25" thickBot="1">
      <c r="A1" t="s">
        <v>0</v>
      </c>
      <c r="B1" s="3">
        <v>41275</v>
      </c>
      <c r="C1" s="3">
        <v>41306</v>
      </c>
      <c r="D1" s="3">
        <v>41334</v>
      </c>
      <c r="E1" s="3">
        <v>41365</v>
      </c>
      <c r="F1" s="3">
        <v>41395</v>
      </c>
      <c r="G1" s="3">
        <v>41426</v>
      </c>
      <c r="H1" s="3">
        <v>41456</v>
      </c>
      <c r="I1" s="3">
        <v>41487</v>
      </c>
      <c r="J1" t="s">
        <v>6</v>
      </c>
    </row>
    <row r="2" spans="1:10">
      <c r="A2" s="2" t="s">
        <v>1</v>
      </c>
      <c r="B2" s="4">
        <v>34845</v>
      </c>
      <c r="C2" s="5">
        <v>35345</v>
      </c>
      <c r="D2" s="5">
        <v>36875</v>
      </c>
      <c r="E2" s="5">
        <v>49973</v>
      </c>
      <c r="F2" s="5">
        <v>63983</v>
      </c>
      <c r="G2" s="5">
        <v>74835</v>
      </c>
      <c r="H2" s="5">
        <v>85185</v>
      </c>
      <c r="I2" s="6">
        <v>98109</v>
      </c>
      <c r="J2" s="13">
        <f>+I2-B2</f>
        <v>63264</v>
      </c>
    </row>
    <row r="3" spans="1:10">
      <c r="A3" s="2" t="s">
        <v>2</v>
      </c>
      <c r="B3" s="7">
        <v>23873</v>
      </c>
      <c r="C3" s="8">
        <v>36092</v>
      </c>
      <c r="D3" s="8">
        <v>49745</v>
      </c>
      <c r="E3" s="8">
        <v>62983</v>
      </c>
      <c r="F3" s="8">
        <v>75834</v>
      </c>
      <c r="G3" s="8">
        <v>88834</v>
      </c>
      <c r="H3" s="8">
        <v>101934</v>
      </c>
      <c r="I3" s="9">
        <v>114823</v>
      </c>
      <c r="J3" s="14">
        <f t="shared" ref="J3:J5" si="0">+I3-B3</f>
        <v>90950</v>
      </c>
    </row>
    <row r="4" spans="1:10">
      <c r="A4" s="2" t="s">
        <v>3</v>
      </c>
      <c r="B4" s="7">
        <v>12945</v>
      </c>
      <c r="C4" s="8">
        <v>32983</v>
      </c>
      <c r="D4" s="8">
        <v>52845</v>
      </c>
      <c r="E4" s="8">
        <v>87734</v>
      </c>
      <c r="F4" s="8">
        <v>101834</v>
      </c>
      <c r="G4" s="8">
        <v>121934</v>
      </c>
      <c r="H4" s="8">
        <v>134829</v>
      </c>
      <c r="I4" s="9">
        <v>163823</v>
      </c>
      <c r="J4" s="14">
        <f t="shared" si="0"/>
        <v>150878</v>
      </c>
    </row>
    <row r="5" spans="1:10" ht="15.75" thickBot="1">
      <c r="A5" s="2" t="s">
        <v>4</v>
      </c>
      <c r="B5" s="10">
        <v>63</v>
      </c>
      <c r="C5" s="11">
        <v>12982</v>
      </c>
      <c r="D5" s="11">
        <v>15834</v>
      </c>
      <c r="E5" s="11">
        <v>27734</v>
      </c>
      <c r="F5" s="11">
        <v>42834</v>
      </c>
      <c r="G5" s="11">
        <v>53743</v>
      </c>
      <c r="H5" s="11">
        <v>61834</v>
      </c>
      <c r="I5" s="12">
        <v>72761</v>
      </c>
      <c r="J5" s="15">
        <f t="shared" si="0"/>
        <v>72698</v>
      </c>
    </row>
    <row r="10" spans="1:10">
      <c r="A10" t="s">
        <v>28</v>
      </c>
      <c r="B10" s="19" t="s">
        <v>29</v>
      </c>
      <c r="C10" s="19" t="s">
        <v>30</v>
      </c>
      <c r="D10" s="19" t="s">
        <v>31</v>
      </c>
      <c r="E10" s="19" t="s">
        <v>14</v>
      </c>
      <c r="F10" s="19" t="s">
        <v>32</v>
      </c>
      <c r="G10" s="19" t="s">
        <v>33</v>
      </c>
    </row>
    <row r="11" spans="1:10">
      <c r="A11" s="20" t="s">
        <v>34</v>
      </c>
      <c r="B11" s="21">
        <v>6</v>
      </c>
      <c r="C11" s="21">
        <v>7</v>
      </c>
      <c r="D11" s="21">
        <v>4</v>
      </c>
      <c r="E11" s="21">
        <v>6</v>
      </c>
      <c r="F11" s="21">
        <v>9</v>
      </c>
      <c r="G11" s="21">
        <v>5</v>
      </c>
    </row>
    <row r="12" spans="1:10">
      <c r="A12" s="20" t="s">
        <v>35</v>
      </c>
      <c r="B12" s="21">
        <v>7</v>
      </c>
      <c r="C12" s="21">
        <v>7</v>
      </c>
      <c r="D12" s="21">
        <v>6</v>
      </c>
      <c r="E12" s="21">
        <v>8</v>
      </c>
      <c r="F12" s="21">
        <v>6</v>
      </c>
      <c r="G12" s="21">
        <v>7</v>
      </c>
    </row>
    <row r="13" spans="1:10">
      <c r="A13" s="20" t="s">
        <v>36</v>
      </c>
      <c r="B13" s="21">
        <v>0</v>
      </c>
      <c r="C13" s="21">
        <v>8</v>
      </c>
      <c r="D13" s="21">
        <v>7</v>
      </c>
      <c r="E13" s="21">
        <v>7</v>
      </c>
      <c r="F13" s="21">
        <v>7</v>
      </c>
      <c r="G13" s="21">
        <v>8</v>
      </c>
    </row>
    <row r="14" spans="1:10">
      <c r="A14" s="20" t="s">
        <v>37</v>
      </c>
      <c r="B14" s="21">
        <v>0</v>
      </c>
      <c r="C14" s="21">
        <v>0</v>
      </c>
      <c r="D14" s="21">
        <v>0</v>
      </c>
      <c r="E14" s="21">
        <v>5</v>
      </c>
      <c r="F14" s="21">
        <v>0</v>
      </c>
      <c r="G14" s="21">
        <v>5</v>
      </c>
    </row>
    <row r="15" spans="1:10">
      <c r="A15" s="20" t="s">
        <v>38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9" spans="1:7">
      <c r="A19" t="s">
        <v>28</v>
      </c>
      <c r="B19" s="19" t="s">
        <v>29</v>
      </c>
      <c r="C19" s="19" t="s">
        <v>30</v>
      </c>
      <c r="D19" s="19" t="s">
        <v>31</v>
      </c>
      <c r="E19" s="19" t="s">
        <v>14</v>
      </c>
      <c r="F19" s="19" t="s">
        <v>32</v>
      </c>
      <c r="G19" s="19" t="s">
        <v>33</v>
      </c>
    </row>
    <row r="20" spans="1:7">
      <c r="A20" t="s">
        <v>34</v>
      </c>
      <c r="B20" s="22">
        <v>6</v>
      </c>
      <c r="C20" s="22">
        <v>7</v>
      </c>
      <c r="D20" s="22">
        <v>4</v>
      </c>
      <c r="E20" s="22">
        <v>6</v>
      </c>
      <c r="F20" s="22">
        <v>9</v>
      </c>
      <c r="G20" s="22">
        <v>5</v>
      </c>
    </row>
    <row r="21" spans="1:7">
      <c r="A21" t="s">
        <v>35</v>
      </c>
      <c r="B21" s="22">
        <v>7</v>
      </c>
      <c r="C21" s="22">
        <v>7</v>
      </c>
      <c r="D21" s="22">
        <v>6</v>
      </c>
      <c r="E21" s="22">
        <v>8</v>
      </c>
      <c r="F21" s="22">
        <v>6</v>
      </c>
      <c r="G21" s="22">
        <v>7</v>
      </c>
    </row>
    <row r="22" spans="1:7">
      <c r="A22" t="s">
        <v>36</v>
      </c>
      <c r="B22" s="22">
        <v>0</v>
      </c>
      <c r="C22" s="22">
        <v>8</v>
      </c>
      <c r="D22" s="22">
        <v>7</v>
      </c>
      <c r="E22" s="22">
        <v>7</v>
      </c>
      <c r="F22" s="22">
        <v>7</v>
      </c>
      <c r="G22" s="22">
        <v>8</v>
      </c>
    </row>
    <row r="23" spans="1:7">
      <c r="A23" t="s">
        <v>37</v>
      </c>
      <c r="B23" s="22">
        <v>0</v>
      </c>
      <c r="C23" s="22">
        <v>0</v>
      </c>
      <c r="D23" s="22">
        <v>0</v>
      </c>
      <c r="E23" s="22">
        <v>5</v>
      </c>
      <c r="F23" s="22">
        <v>0</v>
      </c>
      <c r="G23" s="22">
        <v>5</v>
      </c>
    </row>
    <row r="24" spans="1:7">
      <c r="A24" t="s">
        <v>38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8" spans="1:7">
      <c r="A28" t="s">
        <v>28</v>
      </c>
      <c r="B28" s="24" t="s">
        <v>29</v>
      </c>
      <c r="C28" s="24" t="s">
        <v>30</v>
      </c>
      <c r="D28" s="24" t="s">
        <v>31</v>
      </c>
      <c r="E28" s="24" t="s">
        <v>14</v>
      </c>
      <c r="F28" s="24" t="s">
        <v>32</v>
      </c>
      <c r="G28" s="24" t="s">
        <v>33</v>
      </c>
    </row>
    <row r="29" spans="1:7">
      <c r="A29" t="s">
        <v>34</v>
      </c>
      <c r="B29" s="23">
        <v>6</v>
      </c>
      <c r="C29" s="23">
        <v>7</v>
      </c>
      <c r="D29" s="23">
        <v>4</v>
      </c>
      <c r="E29" s="23">
        <v>6</v>
      </c>
      <c r="F29" s="23">
        <v>9</v>
      </c>
      <c r="G29" s="23">
        <v>5</v>
      </c>
    </row>
    <row r="30" spans="1:7">
      <c r="A30" t="s">
        <v>35</v>
      </c>
      <c r="B30" s="23">
        <v>7</v>
      </c>
      <c r="C30" s="23">
        <v>7</v>
      </c>
      <c r="D30" s="23">
        <v>6</v>
      </c>
      <c r="E30" s="23">
        <v>8</v>
      </c>
      <c r="F30" s="23">
        <v>6</v>
      </c>
      <c r="G30" s="23">
        <v>7</v>
      </c>
    </row>
    <row r="31" spans="1:7">
      <c r="A31" t="s">
        <v>36</v>
      </c>
      <c r="B31" s="23">
        <v>0</v>
      </c>
      <c r="C31" s="23">
        <v>8</v>
      </c>
      <c r="D31" s="23">
        <v>7</v>
      </c>
      <c r="E31" s="23">
        <v>7</v>
      </c>
      <c r="F31" s="23">
        <v>7</v>
      </c>
      <c r="G31" s="23">
        <v>8</v>
      </c>
    </row>
    <row r="32" spans="1:7">
      <c r="A32" t="s">
        <v>37</v>
      </c>
      <c r="B32" s="23">
        <v>0</v>
      </c>
      <c r="C32" s="23">
        <v>0</v>
      </c>
      <c r="D32" s="23">
        <v>0</v>
      </c>
      <c r="E32" s="23">
        <v>5</v>
      </c>
      <c r="F32" s="23">
        <v>0</v>
      </c>
      <c r="G32" s="23">
        <v>5</v>
      </c>
    </row>
    <row r="33" spans="1:7">
      <c r="A33" t="s">
        <v>38</v>
      </c>
      <c r="B33" s="23">
        <v>0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</row>
    <row r="36" spans="1:7">
      <c r="A36" t="s">
        <v>28</v>
      </c>
      <c r="B36" t="s">
        <v>29</v>
      </c>
      <c r="C36" t="s">
        <v>30</v>
      </c>
      <c r="D36" t="s">
        <v>31</v>
      </c>
      <c r="E36" t="s">
        <v>14</v>
      </c>
      <c r="F36" t="s">
        <v>32</v>
      </c>
      <c r="G36" t="s">
        <v>33</v>
      </c>
    </row>
    <row r="37" spans="1:7">
      <c r="A37" t="s">
        <v>34</v>
      </c>
      <c r="B37">
        <v>6</v>
      </c>
      <c r="C37">
        <v>7</v>
      </c>
      <c r="D37">
        <v>4</v>
      </c>
      <c r="E37">
        <v>6</v>
      </c>
      <c r="F37">
        <v>9</v>
      </c>
      <c r="G37">
        <v>5</v>
      </c>
    </row>
    <row r="38" spans="1:7">
      <c r="A38" t="s">
        <v>35</v>
      </c>
      <c r="B38">
        <v>7</v>
      </c>
      <c r="C38">
        <v>7</v>
      </c>
      <c r="D38">
        <v>6</v>
      </c>
      <c r="E38">
        <v>8</v>
      </c>
      <c r="F38">
        <v>6</v>
      </c>
      <c r="G38">
        <v>7</v>
      </c>
    </row>
    <row r="39" spans="1:7">
      <c r="A39" t="s">
        <v>36</v>
      </c>
      <c r="B39">
        <v>0</v>
      </c>
      <c r="C39">
        <v>8</v>
      </c>
      <c r="D39">
        <v>7</v>
      </c>
      <c r="E39">
        <v>7</v>
      </c>
      <c r="F39">
        <v>7</v>
      </c>
      <c r="G39">
        <v>8</v>
      </c>
    </row>
    <row r="40" spans="1:7">
      <c r="A40" t="s">
        <v>37</v>
      </c>
      <c r="B40">
        <v>0</v>
      </c>
      <c r="C40">
        <v>0</v>
      </c>
      <c r="D40">
        <v>0</v>
      </c>
      <c r="E40">
        <v>5</v>
      </c>
      <c r="F40">
        <v>0</v>
      </c>
      <c r="G40">
        <v>5</v>
      </c>
    </row>
    <row r="41" spans="1:7">
      <c r="A41" t="s">
        <v>38</v>
      </c>
      <c r="B41">
        <v>0</v>
      </c>
      <c r="C41">
        <v>0</v>
      </c>
      <c r="D41">
        <v>0</v>
      </c>
      <c r="E41">
        <v>0</v>
      </c>
      <c r="F41">
        <v>0</v>
      </c>
      <c r="G41">
        <v>0</v>
      </c>
    </row>
  </sheetData>
  <conditionalFormatting sqref="B2:I5">
    <cfRule type="cellIs" dxfId="37" priority="15" operator="greaterThan">
      <formula>100000</formula>
    </cfRule>
  </conditionalFormatting>
  <conditionalFormatting sqref="B11:G15">
    <cfRule type="cellIs" dxfId="36" priority="9" operator="between">
      <formula>6</formula>
      <formula>10</formula>
    </cfRule>
  </conditionalFormatting>
  <conditionalFormatting sqref="A20:A24">
    <cfRule type="dataBar" priority="6">
      <dataBar>
        <cfvo type="min" val="0"/>
        <cfvo type="max" val="0"/>
        <color rgb="FFFFB628"/>
      </dataBar>
    </cfRule>
  </conditionalFormatting>
  <conditionalFormatting sqref="A20:G24">
    <cfRule type="dataBar" priority="5">
      <dataBar>
        <cfvo type="min" val="0"/>
        <cfvo type="max" val="0"/>
        <color rgb="FFFFB628"/>
      </dataBar>
    </cfRule>
  </conditionalFormatting>
  <conditionalFormatting sqref="A29:A33">
    <cfRule type="dataBar" priority="4">
      <dataBar>
        <cfvo type="min" val="0"/>
        <cfvo type="max" val="0"/>
        <color rgb="FFFFB628"/>
      </dataBar>
    </cfRule>
  </conditionalFormatting>
  <conditionalFormatting sqref="A29:A33">
    <cfRule type="dataBar" priority="3">
      <dataBar>
        <cfvo type="min" val="0"/>
        <cfvo type="max" val="0"/>
        <color rgb="FFFFB628"/>
      </dataBar>
    </cfRule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>
  <dimension ref="A1:K23"/>
  <sheetViews>
    <sheetView workbookViewId="0">
      <selection sqref="A1:M10"/>
    </sheetView>
  </sheetViews>
  <sheetFormatPr defaultRowHeight="15"/>
  <cols>
    <col min="1" max="1" width="3" customWidth="1"/>
    <col min="2" max="2" width="1.140625" bestFit="1" customWidth="1"/>
    <col min="3" max="3" width="3.85546875" bestFit="1" customWidth="1"/>
    <col min="4" max="7" width="1.140625" bestFit="1" customWidth="1"/>
    <col min="8" max="8" width="9.42578125" bestFit="1" customWidth="1"/>
    <col min="9" max="9" width="14.140625" customWidth="1"/>
    <col min="10" max="10" width="1" customWidth="1"/>
    <col min="11" max="11" width="20.42578125" bestFit="1" customWidth="1"/>
  </cols>
  <sheetData>
    <row r="1" spans="1:11">
      <c r="A1">
        <v>1</v>
      </c>
      <c r="B1">
        <v>2</v>
      </c>
      <c r="C1">
        <f>A1+B1</f>
        <v>3</v>
      </c>
      <c r="D1">
        <v>5</v>
      </c>
      <c r="E1">
        <v>3</v>
      </c>
      <c r="F1">
        <v>6</v>
      </c>
      <c r="G1">
        <v>7</v>
      </c>
      <c r="H1">
        <v>8</v>
      </c>
      <c r="I1">
        <f>SUM(A1:H1)</f>
        <v>35</v>
      </c>
      <c r="K1" t="s">
        <v>47</v>
      </c>
    </row>
    <row r="2" spans="1:11">
      <c r="A2">
        <v>1</v>
      </c>
      <c r="B2">
        <v>2</v>
      </c>
      <c r="C2">
        <f t="shared" ref="C2:C4" si="0">A2+B2</f>
        <v>3</v>
      </c>
      <c r="D2">
        <v>5</v>
      </c>
      <c r="E2">
        <v>3</v>
      </c>
      <c r="F2">
        <v>6</v>
      </c>
      <c r="G2">
        <v>7</v>
      </c>
      <c r="H2">
        <v>8</v>
      </c>
      <c r="I2" s="30">
        <f>AVERAGE(A2:H2)</f>
        <v>4.375</v>
      </c>
      <c r="K2" t="s">
        <v>46</v>
      </c>
    </row>
    <row r="3" spans="1:11">
      <c r="A3">
        <v>1</v>
      </c>
      <c r="B3">
        <v>2</v>
      </c>
      <c r="C3">
        <f t="shared" si="0"/>
        <v>3</v>
      </c>
      <c r="D3">
        <v>5</v>
      </c>
      <c r="E3">
        <v>3</v>
      </c>
      <c r="F3">
        <v>6</v>
      </c>
      <c r="G3">
        <v>7</v>
      </c>
      <c r="H3">
        <v>8</v>
      </c>
      <c r="I3">
        <f>MAX(A3:H3)</f>
        <v>8</v>
      </c>
      <c r="K3" t="s">
        <v>45</v>
      </c>
    </row>
    <row r="4" spans="1:11">
      <c r="A4">
        <v>1</v>
      </c>
      <c r="B4">
        <v>2</v>
      </c>
      <c r="C4">
        <f t="shared" si="0"/>
        <v>3</v>
      </c>
      <c r="D4">
        <v>5</v>
      </c>
      <c r="E4">
        <v>3</v>
      </c>
      <c r="F4">
        <v>6</v>
      </c>
      <c r="G4">
        <v>7</v>
      </c>
      <c r="H4">
        <v>8</v>
      </c>
      <c r="I4">
        <f>MIN(A4:H4)</f>
        <v>1</v>
      </c>
      <c r="K4" t="s">
        <v>48</v>
      </c>
    </row>
    <row r="5" spans="1:11">
      <c r="A5">
        <v>1</v>
      </c>
      <c r="B5">
        <v>2</v>
      </c>
      <c r="C5">
        <f t="shared" ref="C5:C9" si="1">A5+B5</f>
        <v>3</v>
      </c>
      <c r="D5">
        <v>5</v>
      </c>
      <c r="E5">
        <v>3</v>
      </c>
      <c r="F5">
        <v>6</v>
      </c>
      <c r="G5">
        <v>7</v>
      </c>
      <c r="H5">
        <v>8</v>
      </c>
      <c r="I5">
        <f>COLUMNS(A5:H5)</f>
        <v>8</v>
      </c>
      <c r="K5" t="s">
        <v>49</v>
      </c>
    </row>
    <row r="6" spans="1:11">
      <c r="A6">
        <v>1</v>
      </c>
      <c r="B6">
        <v>2</v>
      </c>
      <c r="C6">
        <f t="shared" si="1"/>
        <v>3</v>
      </c>
      <c r="D6">
        <v>5</v>
      </c>
      <c r="E6">
        <v>3</v>
      </c>
      <c r="G6">
        <v>7</v>
      </c>
      <c r="H6">
        <v>8</v>
      </c>
      <c r="I6">
        <f>COUNTBLANK(A6:H6)</f>
        <v>1</v>
      </c>
      <c r="K6" t="s">
        <v>50</v>
      </c>
    </row>
    <row r="7" spans="1:11">
      <c r="A7">
        <v>1</v>
      </c>
      <c r="B7">
        <v>2</v>
      </c>
      <c r="C7">
        <f t="shared" si="1"/>
        <v>3</v>
      </c>
      <c r="D7">
        <v>5</v>
      </c>
      <c r="E7">
        <v>3</v>
      </c>
      <c r="F7">
        <v>6</v>
      </c>
      <c r="G7">
        <v>7</v>
      </c>
      <c r="H7">
        <v>8.3242440000000002</v>
      </c>
      <c r="I7">
        <f>COUNT(A7:H7)</f>
        <v>8</v>
      </c>
      <c r="K7" t="s">
        <v>68</v>
      </c>
    </row>
    <row r="8" spans="1:11">
      <c r="A8">
        <v>1</v>
      </c>
      <c r="B8">
        <v>2</v>
      </c>
      <c r="C8">
        <f t="shared" si="1"/>
        <v>3</v>
      </c>
      <c r="D8">
        <v>5</v>
      </c>
      <c r="E8">
        <v>3</v>
      </c>
      <c r="F8">
        <v>6</v>
      </c>
      <c r="G8">
        <v>7</v>
      </c>
      <c r="H8">
        <v>8</v>
      </c>
      <c r="I8">
        <f t="shared" ref="I8:I9" si="2">MIN(A8:H8)</f>
        <v>1</v>
      </c>
    </row>
    <row r="9" spans="1:11">
      <c r="A9">
        <v>1</v>
      </c>
      <c r="B9">
        <v>2</v>
      </c>
      <c r="C9">
        <f t="shared" si="1"/>
        <v>3</v>
      </c>
      <c r="D9">
        <v>5</v>
      </c>
      <c r="E9">
        <v>3</v>
      </c>
      <c r="F9">
        <v>6</v>
      </c>
      <c r="G9">
        <v>7</v>
      </c>
      <c r="H9">
        <v>8</v>
      </c>
      <c r="I9">
        <f t="shared" si="2"/>
        <v>1</v>
      </c>
    </row>
    <row r="12" spans="1:11">
      <c r="H12">
        <v>8.2344500000000007</v>
      </c>
      <c r="I12">
        <f>FLOOR(H12,1)</f>
        <v>8</v>
      </c>
      <c r="K12" t="s">
        <v>51</v>
      </c>
    </row>
    <row r="13" spans="1:11">
      <c r="H13">
        <v>8.2344500000000007</v>
      </c>
      <c r="I13">
        <f>CEILING(H13,1)</f>
        <v>9</v>
      </c>
      <c r="K13" t="s">
        <v>52</v>
      </c>
    </row>
    <row r="16" spans="1:11">
      <c r="A16" s="21" t="s">
        <v>53</v>
      </c>
      <c r="B16" s="21" t="s">
        <v>54</v>
      </c>
      <c r="C16" s="21" t="s">
        <v>53</v>
      </c>
      <c r="D16" s="21" t="s">
        <v>54</v>
      </c>
      <c r="E16" s="21" t="s">
        <v>53</v>
      </c>
      <c r="F16" s="31" t="s">
        <v>53</v>
      </c>
      <c r="G16" s="21" t="s">
        <v>54</v>
      </c>
      <c r="H16" s="32" t="s">
        <v>53</v>
      </c>
      <c r="I16" t="str">
        <f>IF(F16="n","Fout","Goed")</f>
        <v>Goed</v>
      </c>
      <c r="K16" s="25" t="s">
        <v>55</v>
      </c>
    </row>
    <row r="17" spans="1:11">
      <c r="A17" s="21" t="s">
        <v>53</v>
      </c>
      <c r="B17" s="21" t="s">
        <v>54</v>
      </c>
      <c r="C17" s="21" t="s">
        <v>53</v>
      </c>
      <c r="D17" s="21" t="s">
        <v>54</v>
      </c>
      <c r="E17" s="21" t="s">
        <v>53</v>
      </c>
      <c r="F17" s="31" t="s">
        <v>53</v>
      </c>
      <c r="G17" s="21" t="s">
        <v>54</v>
      </c>
      <c r="H17" s="32" t="s">
        <v>53</v>
      </c>
      <c r="I17">
        <f>COUNTIFS(A17:H17,"j")</f>
        <v>5</v>
      </c>
      <c r="K17" t="s">
        <v>69</v>
      </c>
    </row>
    <row r="18" spans="1:11">
      <c r="A18" s="21" t="s">
        <v>53</v>
      </c>
      <c r="B18" s="21" t="s">
        <v>54</v>
      </c>
      <c r="C18" s="21" t="s">
        <v>53</v>
      </c>
      <c r="D18" s="21" t="s">
        <v>54</v>
      </c>
      <c r="E18" s="21" t="s">
        <v>53</v>
      </c>
      <c r="F18" s="31" t="s">
        <v>53</v>
      </c>
      <c r="G18" s="21" t="s">
        <v>54</v>
      </c>
      <c r="H18" s="32" t="s">
        <v>53</v>
      </c>
      <c r="I18">
        <f>COUNTIFS(A18:H18,"n")</f>
        <v>3</v>
      </c>
      <c r="K18" t="s">
        <v>70</v>
      </c>
    </row>
    <row r="19" spans="1:11">
      <c r="H19" s="1">
        <v>41640</v>
      </c>
      <c r="I19">
        <f>DAY(H19)</f>
        <v>1</v>
      </c>
      <c r="K19" t="s">
        <v>56</v>
      </c>
    </row>
    <row r="20" spans="1:11">
      <c r="H20" s="1">
        <v>41653</v>
      </c>
      <c r="I20">
        <f>DAY(H20)</f>
        <v>14</v>
      </c>
      <c r="K20" t="s">
        <v>56</v>
      </c>
    </row>
    <row r="21" spans="1:11">
      <c r="H21" s="1">
        <v>41640</v>
      </c>
      <c r="I21">
        <f>MONTH(H21)</f>
        <v>1</v>
      </c>
      <c r="K21" t="s">
        <v>57</v>
      </c>
    </row>
    <row r="22" spans="1:11">
      <c r="H22" s="1">
        <v>41773</v>
      </c>
      <c r="I22">
        <f>MONTH(H22)</f>
        <v>5</v>
      </c>
      <c r="K22" t="s">
        <v>57</v>
      </c>
    </row>
    <row r="23" spans="1:11">
      <c r="H23" s="1">
        <v>20684</v>
      </c>
      <c r="I23">
        <f>YEAR(H23)</f>
        <v>1956</v>
      </c>
      <c r="K23" t="s">
        <v>58</v>
      </c>
    </row>
  </sheetData>
  <pageMargins left="0.7" right="0.7" top="0.75" bottom="0.75" header="0.3" footer="0.3"/>
  <ignoredErrors>
    <ignoredError sqref="I2 I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>
  <dimension ref="A1:H23"/>
  <sheetViews>
    <sheetView workbookViewId="0">
      <selection activeCell="H2" sqref="H2"/>
    </sheetView>
  </sheetViews>
  <sheetFormatPr defaultRowHeight="15"/>
  <cols>
    <col min="2" max="2" width="10.85546875" bestFit="1" customWidth="1"/>
    <col min="3" max="3" width="8.85546875" bestFit="1" customWidth="1"/>
    <col min="4" max="4" width="5.5703125" bestFit="1" customWidth="1"/>
    <col min="5" max="6" width="13.42578125" bestFit="1" customWidth="1"/>
  </cols>
  <sheetData>
    <row r="1" spans="1:8">
      <c r="A1" s="34" t="s">
        <v>72</v>
      </c>
      <c r="B1" s="34" t="s">
        <v>73</v>
      </c>
      <c r="C1" s="34" t="s">
        <v>74</v>
      </c>
      <c r="D1" s="34" t="s">
        <v>76</v>
      </c>
      <c r="E1" s="34" t="s">
        <v>79</v>
      </c>
      <c r="F1" s="34" t="s">
        <v>78</v>
      </c>
      <c r="G1" s="31" t="s">
        <v>75</v>
      </c>
      <c r="H1" s="38" t="s">
        <v>77</v>
      </c>
    </row>
    <row r="2" spans="1:8">
      <c r="A2" t="s">
        <v>29</v>
      </c>
      <c r="B2" s="1">
        <v>20891</v>
      </c>
      <c r="C2" s="33">
        <v>6</v>
      </c>
      <c r="D2">
        <v>20</v>
      </c>
      <c r="E2" s="36">
        <f>(C2*D2)+(C2*D2)*$H$2</f>
        <v>141.6</v>
      </c>
      <c r="F2" s="36">
        <f>(C2*D2)+(C2*D2)*$G$2</f>
        <v>145.19999999999999</v>
      </c>
      <c r="G2" s="35">
        <v>0.21</v>
      </c>
      <c r="H2" s="37">
        <v>0.18</v>
      </c>
    </row>
    <row r="3" spans="1:8">
      <c r="A3" t="s">
        <v>30</v>
      </c>
      <c r="B3" s="1">
        <v>21745</v>
      </c>
      <c r="C3" s="33">
        <v>7.65</v>
      </c>
      <c r="D3">
        <v>10</v>
      </c>
      <c r="E3" s="36">
        <f t="shared" ref="E3:E14" si="0">(C3*D3)+(C3*D3)*$H$2</f>
        <v>90.27</v>
      </c>
      <c r="F3" s="36">
        <f t="shared" ref="F3:F14" si="1">(C3*D3)+(C3*D3)*$G$2</f>
        <v>92.564999999999998</v>
      </c>
    </row>
    <row r="4" spans="1:8">
      <c r="A4" t="s">
        <v>31</v>
      </c>
      <c r="B4" s="1">
        <v>21197</v>
      </c>
      <c r="C4" s="33">
        <v>14.32</v>
      </c>
      <c r="D4">
        <v>5</v>
      </c>
      <c r="E4" s="36">
        <f t="shared" si="0"/>
        <v>84.488</v>
      </c>
      <c r="F4" s="36">
        <f t="shared" si="1"/>
        <v>86.635999999999996</v>
      </c>
    </row>
    <row r="5" spans="1:8">
      <c r="A5" t="s">
        <v>59</v>
      </c>
      <c r="B5" s="1">
        <v>22151</v>
      </c>
      <c r="C5" s="33">
        <v>28.25</v>
      </c>
      <c r="D5">
        <v>20</v>
      </c>
      <c r="E5" s="36">
        <f t="shared" si="0"/>
        <v>666.7</v>
      </c>
      <c r="F5" s="36">
        <f t="shared" si="1"/>
        <v>683.65</v>
      </c>
    </row>
    <row r="6" spans="1:8">
      <c r="A6" t="s">
        <v>60</v>
      </c>
      <c r="B6" s="1">
        <v>20499</v>
      </c>
      <c r="C6" s="33">
        <v>24</v>
      </c>
      <c r="D6">
        <v>30</v>
      </c>
      <c r="E6" s="36">
        <f t="shared" si="0"/>
        <v>849.6</v>
      </c>
      <c r="F6" s="36">
        <f t="shared" si="1"/>
        <v>871.2</v>
      </c>
    </row>
    <row r="7" spans="1:8">
      <c r="A7" t="s">
        <v>61</v>
      </c>
      <c r="B7" s="1">
        <v>17828</v>
      </c>
      <c r="C7" s="33">
        <v>13.75</v>
      </c>
      <c r="D7">
        <v>25</v>
      </c>
      <c r="E7" s="36">
        <f>(C7*D7)+(C7*D7)*$H$2</f>
        <v>405.625</v>
      </c>
      <c r="F7" s="36">
        <f t="shared" si="1"/>
        <v>415.9375</v>
      </c>
    </row>
    <row r="8" spans="1:8">
      <c r="A8" t="s">
        <v>62</v>
      </c>
      <c r="B8" s="1">
        <v>20331</v>
      </c>
      <c r="C8" s="33">
        <v>12.87</v>
      </c>
      <c r="D8">
        <v>17</v>
      </c>
      <c r="E8" s="36">
        <f t="shared" si="0"/>
        <v>258.17219999999998</v>
      </c>
      <c r="F8" s="36">
        <f t="shared" si="1"/>
        <v>264.73590000000002</v>
      </c>
    </row>
    <row r="9" spans="1:8">
      <c r="A9" t="s">
        <v>63</v>
      </c>
      <c r="B9" s="1">
        <v>20657</v>
      </c>
      <c r="C9" s="33">
        <v>10.25</v>
      </c>
      <c r="D9">
        <v>12</v>
      </c>
      <c r="E9" s="36">
        <f t="shared" si="0"/>
        <v>145.13999999999999</v>
      </c>
      <c r="F9" s="36">
        <f t="shared" si="1"/>
        <v>148.82999999999998</v>
      </c>
    </row>
    <row r="10" spans="1:8">
      <c r="A10" t="s">
        <v>64</v>
      </c>
      <c r="B10" s="1">
        <v>21830</v>
      </c>
      <c r="C10" s="33">
        <v>19.25</v>
      </c>
      <c r="D10">
        <v>10</v>
      </c>
      <c r="E10" s="36">
        <f t="shared" si="0"/>
        <v>227.15</v>
      </c>
      <c r="F10" s="36">
        <f t="shared" si="1"/>
        <v>232.92500000000001</v>
      </c>
    </row>
    <row r="11" spans="1:8">
      <c r="A11" t="s">
        <v>65</v>
      </c>
      <c r="B11" s="1">
        <v>21724</v>
      </c>
      <c r="C11" s="33">
        <v>7.45</v>
      </c>
      <c r="D11">
        <v>5</v>
      </c>
      <c r="E11" s="36">
        <f t="shared" si="0"/>
        <v>43.954999999999998</v>
      </c>
      <c r="F11" s="36">
        <f t="shared" si="1"/>
        <v>45.072499999999998</v>
      </c>
    </row>
    <row r="12" spans="1:8">
      <c r="A12" t="s">
        <v>16</v>
      </c>
      <c r="B12" s="1">
        <v>22373</v>
      </c>
      <c r="C12" s="33">
        <v>6.1</v>
      </c>
      <c r="D12">
        <v>8</v>
      </c>
      <c r="E12" s="36">
        <f t="shared" si="0"/>
        <v>57.583999999999996</v>
      </c>
      <c r="F12" s="36">
        <f t="shared" si="1"/>
        <v>59.047999999999995</v>
      </c>
    </row>
    <row r="13" spans="1:8">
      <c r="A13" t="s">
        <v>66</v>
      </c>
      <c r="B13" s="1">
        <v>20195</v>
      </c>
      <c r="C13" s="33">
        <v>12.1</v>
      </c>
      <c r="D13">
        <v>14</v>
      </c>
      <c r="E13" s="36">
        <f t="shared" si="0"/>
        <v>199.892</v>
      </c>
      <c r="F13" s="36">
        <f t="shared" si="1"/>
        <v>204.97399999999999</v>
      </c>
    </row>
    <row r="14" spans="1:8">
      <c r="A14" t="s">
        <v>67</v>
      </c>
      <c r="B14" s="1">
        <v>17638</v>
      </c>
      <c r="C14" s="33">
        <v>19.5</v>
      </c>
      <c r="D14">
        <v>17</v>
      </c>
      <c r="E14" s="36">
        <f t="shared" si="0"/>
        <v>391.17</v>
      </c>
      <c r="F14" s="36">
        <f t="shared" si="1"/>
        <v>401.11500000000001</v>
      </c>
    </row>
    <row r="15" spans="1:8">
      <c r="A15" t="s">
        <v>71</v>
      </c>
      <c r="B15">
        <f>COUNT(B2:B14)</f>
        <v>13</v>
      </c>
      <c r="C15" s="36">
        <f>SUM(C2:C14)</f>
        <v>181.48999999999998</v>
      </c>
      <c r="E15" s="36">
        <f>SUM(E2:E14)</f>
        <v>3561.3461999999995</v>
      </c>
      <c r="F15" s="36">
        <f>SUM(F2:F14)</f>
        <v>3651.8889000000008</v>
      </c>
    </row>
    <row r="17" spans="1:5" ht="17.25">
      <c r="D17" t="s">
        <v>80</v>
      </c>
      <c r="E17" s="39">
        <f>+F15-E15</f>
        <v>90.542700000001332</v>
      </c>
    </row>
    <row r="21" spans="1:5">
      <c r="A21">
        <v>12</v>
      </c>
      <c r="B21">
        <v>15</v>
      </c>
      <c r="C21">
        <v>6</v>
      </c>
      <c r="E21">
        <f>C21+B22+A21</f>
        <v>25</v>
      </c>
    </row>
    <row r="22" spans="1:5">
      <c r="A22">
        <v>14</v>
      </c>
      <c r="B22">
        <v>7</v>
      </c>
      <c r="C22">
        <v>8</v>
      </c>
    </row>
    <row r="23" spans="1:5">
      <c r="A23">
        <v>4</v>
      </c>
      <c r="B23">
        <v>3</v>
      </c>
      <c r="C23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G1" sqref="G1"/>
    </sheetView>
  </sheetViews>
  <sheetFormatPr defaultRowHeight="15"/>
  <sheetData>
    <row r="1" spans="1:7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f>SUM(A1:E1)</f>
        <v>15</v>
      </c>
    </row>
    <row r="2" spans="1:7">
      <c r="A2">
        <v>1</v>
      </c>
      <c r="B2">
        <v>2</v>
      </c>
      <c r="C2">
        <v>3</v>
      </c>
      <c r="D2">
        <v>4</v>
      </c>
      <c r="E2">
        <v>5</v>
      </c>
      <c r="F2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3</vt:i4>
      </vt:variant>
    </vt:vector>
  </HeadingPairs>
  <TitlesOfParts>
    <vt:vector size="10" baseType="lpstr">
      <vt:lpstr>Celopmaak</vt:lpstr>
      <vt:lpstr>Tabel</vt:lpstr>
      <vt:lpstr>Draaitabel</vt:lpstr>
      <vt:lpstr>voorbeelden_tabellen_opmaak</vt:lpstr>
      <vt:lpstr>formules</vt:lpstr>
      <vt:lpstr>jaren</vt:lpstr>
      <vt:lpstr>Blad6</vt:lpstr>
      <vt:lpstr>jaren!BTW_bedrag1</vt:lpstr>
      <vt:lpstr>jaren!BTW_bedrag2</vt:lpstr>
      <vt:lpstr>formules!Formules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Franke</dc:creator>
  <cp:lastModifiedBy>Peter Franke</cp:lastModifiedBy>
  <dcterms:created xsi:type="dcterms:W3CDTF">2013-11-26T17:46:27Z</dcterms:created>
  <dcterms:modified xsi:type="dcterms:W3CDTF">2014-01-06T15:30:11Z</dcterms:modified>
</cp:coreProperties>
</file>